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FE378B0F-4813-4E79-9B8D-A6603D5CAE7E}" xr6:coauthVersionLast="47" xr6:coauthVersionMax="47" xr10:uidLastSave="{00000000-0000-0000-0000-000000000000}"/>
  <bookViews>
    <workbookView xWindow="-108" yWindow="-108" windowWidth="23256" windowHeight="12456" tabRatio="923"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資源回收成果統計(112年12月)" sheetId="244" r:id="rId51"/>
    <sheet name="資源回收成果統計(113年1月)" sheetId="297" r:id="rId52"/>
    <sheet name="資源回收成果統計(113年2月)" sheetId="300" r:id="rId53"/>
    <sheet name="資源回收成果統計(113年3月)" sheetId="314" r:id="rId54"/>
    <sheet name="資源回收成果統計(113年4月)" sheetId="316" r:id="rId55"/>
    <sheet name="資源回收成果統計(113年5月)" sheetId="320" r:id="rId56"/>
    <sheet name="資源回收成果統計(113年6月)" sheetId="323" r:id="rId57"/>
    <sheet name="一般垃圾及廚餘清理狀況(112年12月)" sheetId="245" r:id="rId58"/>
    <sheet name="一般垃圾及廚餘清理狀況(113年1月)" sheetId="298" r:id="rId59"/>
    <sheet name="一般垃圾及廚餘清理狀況(113年2月)" sheetId="301" r:id="rId60"/>
    <sheet name="一般垃圾及廚餘清理狀況(113年3月)" sheetId="315" r:id="rId61"/>
    <sheet name="一般垃圾及廚餘清理狀況(113年4月)" sheetId="317" r:id="rId62"/>
    <sheet name="一般垃圾及廚餘清理狀況(113年5月)" sheetId="321" r:id="rId63"/>
    <sheet name="一般垃圾及廚餘清理狀況(113年6月)" sheetId="324" r:id="rId64"/>
    <sheet name="停車位概況－都市計畫區內路外(112年第4季)" sheetId="246" r:id="rId65"/>
    <sheet name="停車位概況－都市計畫區內路外(113年第1季)" sheetId="325" r:id="rId66"/>
    <sheet name="停車位概況－都市計畫區內路外(113年第2季)" sheetId="334" r:id="rId67"/>
    <sheet name="停車位概況－都市計畫區外路外(112年第4季)" sheetId="247" r:id="rId68"/>
    <sheet name="停車位概況－都市計畫區外路外(113年第1季)" sheetId="326" r:id="rId69"/>
    <sheet name="停車位概況－都市計畫區外路外(113年第2季)" sheetId="335" r:id="rId70"/>
    <sheet name="停車位概況－路邊停車位(112年第4季)" sheetId="248" r:id="rId71"/>
    <sheet name="停車位概況－路邊停車位(113年第1季)" sheetId="327" r:id="rId72"/>
    <sheet name="停車位概況－路邊停車位(113年第2季)" sheetId="336" r:id="rId73"/>
    <sheet name="停車位概況－區內路外身心障礙者專用停車位(112年第4季)" sheetId="249" r:id="rId74"/>
    <sheet name="停車位概況－區內路外身心障礙者專用停車位(113年第1季)" sheetId="328" r:id="rId75"/>
    <sheet name="停車位概況－區內路外身心障礙者專用停車位(113年第2季)" sheetId="337" r:id="rId76"/>
    <sheet name="停車位概況－區外路外身心障礙者專用停車位(112年第4季)" sheetId="250" r:id="rId77"/>
    <sheet name="停車位概況－區外路外身心障礙者專用停車位(113年第1季)" sheetId="329" r:id="rId78"/>
    <sheet name="停車位概況－區外路外身心障礙者專用停車位(113年第2季)" sheetId="338" r:id="rId79"/>
    <sheet name="停車位概況－路邊身心障礙者專用停車位(112年第4季)" sheetId="251" r:id="rId80"/>
    <sheet name="停車位概況－路邊身心障礙者專用停車位(113年第1季)" sheetId="330" r:id="rId81"/>
    <sheet name="停車位概況－路邊身心障礙者專用停車位(113年第2季)" sheetId="339" r:id="rId82"/>
    <sheet name="停車位概況－區內路外電動車專用停車位(112年第4季)" sheetId="252" r:id="rId83"/>
    <sheet name="停車位概況－區內路外電動車專用停車位(113年第1季)" sheetId="331" r:id="rId84"/>
    <sheet name="停車位概況－區內路外電動車專用停車位(113年第2季)" sheetId="340" r:id="rId85"/>
    <sheet name="停車位概況－區外路外電動車專用停車位(112年第4季)" sheetId="253" r:id="rId86"/>
    <sheet name="停車位概況－區外路外電動車專用停車位(113年第1季)" sheetId="332" r:id="rId87"/>
    <sheet name="停車位概況－區外路外電動車專用停車位(113年第2季)" sheetId="341" r:id="rId88"/>
    <sheet name="停車位概況－路邊電動車專用停車位(112年第4季)" sheetId="254" r:id="rId89"/>
    <sheet name="停車位概況－路邊電動車專用停車位(113年第1季)" sheetId="333" r:id="rId90"/>
    <sheet name="停車位概況－路邊電動車專用停車位(113年第2季)" sheetId="342" r:id="rId91"/>
    <sheet name="列冊需關懷獨居老人人數及服務概況(112年第4季)" sheetId="255" r:id="rId92"/>
    <sheet name="獨居老人服務概況(113年第1季)" sheetId="303" r:id="rId93"/>
    <sheet name="推行社區發展工作概況(112年)" sheetId="256" r:id="rId94"/>
    <sheet name="環保人員概況表一" sheetId="257" r:id="rId95"/>
    <sheet name="環保人員概況表二" sheetId="258" r:id="rId96"/>
    <sheet name="環保人員概況表三" sheetId="259" r:id="rId97"/>
    <sheet name="垃圾處理場(廠)及垃圾回收清除車輛" sheetId="260" r:id="rId98"/>
    <sheet name="環境保護預算 " sheetId="261" r:id="rId99"/>
    <sheet name="環境保護預算(續1) " sheetId="262" r:id="rId100"/>
    <sheet name="環境保護預算(續2) " sheetId="263" r:id="rId101"/>
    <sheet name="環境保護預算(續3) " sheetId="264" r:id="rId102"/>
    <sheet name="環境保護決算" sheetId="265" r:id="rId103"/>
    <sheet name="環境保護決算(續1)" sheetId="266" r:id="rId104"/>
    <sheet name="環境保護決算(續2)" sheetId="267" r:id="rId105"/>
    <sheet name="環境保護決算(續3)" sheetId="268" r:id="rId106"/>
    <sheet name="治山防災整體治理工程." sheetId="269" r:id="rId107"/>
    <sheet name="治山防災整體治理工程-續" sheetId="270" r:id="rId108"/>
    <sheet name="辦理調解業務概況." sheetId="271" r:id="rId109"/>
    <sheet name="調解委員會組織概況." sheetId="272" r:id="rId110"/>
    <sheet name="辦理調解方式概況." sheetId="273" r:id="rId111"/>
    <sheet name="宗教財團法人概況 " sheetId="274" r:id="rId112"/>
    <sheet name="寺廟登記概況." sheetId="275" r:id="rId113"/>
    <sheet name="教會(堂)概況." sheetId="276" r:id="rId114"/>
    <sheet name="宗教團體興辦公益慈善及社會教化事業概況." sheetId="277" r:id="rId115"/>
    <sheet name="公墓設施概況" sheetId="278" r:id="rId116"/>
    <sheet name="骨灰(骸)存放設施概況" sheetId="279" r:id="rId117"/>
    <sheet name="殯葬管理業務概況." sheetId="280" r:id="rId118"/>
    <sheet name="殯儀館設施概況." sheetId="281" r:id="rId119"/>
    <sheet name="火化場設施概況." sheetId="282" r:id="rId120"/>
    <sheet name="公共造產成果概況." sheetId="283" r:id="rId121"/>
    <sheet name="農路改善及維護工程." sheetId="284" r:id="rId122"/>
    <sheet name="都市計畫區域內公共工程實施數量." sheetId="285" r:id="rId123"/>
    <sheet name="都市計畫公共設施用地已取得面積." sheetId="286" r:id="rId124"/>
    <sheet name="都市計畫公共設施用地已闢建面積." sheetId="287" r:id="rId125"/>
    <sheet name="都市計畫區域內現有已開闢道路長度及面積暨橋梁座數、自行." sheetId="288" r:id="rId126"/>
    <sheet name="農耕土地面積." sheetId="290" r:id="rId127"/>
    <sheet name="有效農機使用證之農機數量." sheetId="291" r:id="rId128"/>
    <sheet name="天然災害水土保持設施損失情形." sheetId="292" r:id="rId129"/>
    <sheet name="漁業從業人數." sheetId="293" r:id="rId130"/>
    <sheet name="漁業從業人數-續" sheetId="294" r:id="rId131"/>
    <sheet name="漁戶數及漁戶人口數." sheetId="295" r:id="rId132"/>
  </sheets>
  <definedNames>
    <definedName name="\d" localSheetId="97">#REF!</definedName>
    <definedName name="\d">#REF!</definedName>
    <definedName name="\l" localSheetId="97">#REF!</definedName>
    <definedName name="\l">#REF!</definedName>
    <definedName name="\m" localSheetId="97">#REF!</definedName>
    <definedName name="\m">#REF!</definedName>
    <definedName name="__PRN1">#REF!</definedName>
    <definedName name="__PRN2">#REF!</definedName>
    <definedName name="_00" localSheetId="127">#REF!</definedName>
    <definedName name="_00" localSheetId="126">#REF!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27">#REF!</definedName>
    <definedName name="_11" localSheetId="126">#REF!</definedName>
    <definedName name="_11">#N/A</definedName>
    <definedName name="_PRN1">#REF!</definedName>
    <definedName name="_PRN2">#REF!</definedName>
    <definedName name="_Regression_Int" localSheetId="128" hidden="1">1</definedName>
    <definedName name="A" localSheetId="127">#REF!</definedName>
    <definedName name="A" localSheetId="126">#REF!</definedName>
    <definedName name="A">#N/A</definedName>
    <definedName name="L" localSheetId="97">#REF!</definedName>
    <definedName name="L">#REF!</definedName>
    <definedName name="LL" localSheetId="97">#REF!</definedName>
    <definedName name="LL">#REF!</definedName>
    <definedName name="M" localSheetId="97">#REF!</definedName>
    <definedName name="M">#REF!</definedName>
    <definedName name="OLE_LINK1" localSheetId="27">公墓設施使用概況!$A$28</definedName>
    <definedName name="pp" localSheetId="74">'停車位概況－區內路外身心障礙者專用停車位(113年第1季)'!$A$1:$H$9</definedName>
    <definedName name="pp" localSheetId="75">'停車位概況－區內路外身心障礙者專用停車位(113年第2季)'!$A$1:$H$9</definedName>
    <definedName name="pp" localSheetId="82">#REF!</definedName>
    <definedName name="pp" localSheetId="83">#REF!</definedName>
    <definedName name="pp" localSheetId="84">#REF!</definedName>
    <definedName name="pp" localSheetId="77">'停車位概況－區外路外身心障礙者專用停車位(113年第1季)'!$A$1:$H$9</definedName>
    <definedName name="pp" localSheetId="78">'停車位概況－區外路外身心障礙者專用停車位(113年第2季)'!$A$1:$H$9</definedName>
    <definedName name="pp" localSheetId="85">#REF!</definedName>
    <definedName name="pp" localSheetId="86">#REF!</definedName>
    <definedName name="pp" localSheetId="87">#REF!</definedName>
    <definedName name="pp" localSheetId="65">#REF!</definedName>
    <definedName name="pp" localSheetId="66">#REF!</definedName>
    <definedName name="pp" localSheetId="68">#REF!</definedName>
    <definedName name="pp" localSheetId="69">#REF!</definedName>
    <definedName name="pp" localSheetId="80">'停車位概況－路邊身心障礙者專用停車位(113年第1季)'!$A$1:$H$9</definedName>
    <definedName name="pp" localSheetId="81">'停車位概況－路邊身心障礙者專用停車位(113年第2季)'!$A$1:$H$9</definedName>
    <definedName name="pp" localSheetId="71">#REF!</definedName>
    <definedName name="pp" localSheetId="72">#REF!</definedName>
    <definedName name="pp" localSheetId="88">#REF!</definedName>
    <definedName name="pp" localSheetId="89">#REF!</definedName>
    <definedName name="pp" localSheetId="90">#REF!</definedName>
    <definedName name="pp">#REF!</definedName>
    <definedName name="_xlnm.Print_Area" localSheetId="57">'一般垃圾及廚餘清理狀況(112年12月)'!$A$1:$G$33</definedName>
    <definedName name="_xlnm.Print_Area" localSheetId="58">'一般垃圾及廚餘清理狀況(113年1月)'!$A$1:$G$33</definedName>
    <definedName name="_xlnm.Print_Area" localSheetId="59">'一般垃圾及廚餘清理狀況(113年2月)'!$A$1:$G$33</definedName>
    <definedName name="_xlnm.Print_Area" localSheetId="60">'一般垃圾及廚餘清理狀況(113年3月)'!$A$1:$G$33</definedName>
    <definedName name="_xlnm.Print_Area" localSheetId="61">'一般垃圾及廚餘清理狀況(113年4月)'!$A$1:$G$33</definedName>
    <definedName name="_xlnm.Print_Area" localSheetId="62">'一般垃圾及廚餘清理狀況(113年5月)'!$A$1:$G$33</definedName>
    <definedName name="_xlnm.Print_Area" localSheetId="63">'一般垃圾及廚餘清理狀況(113年6月)'!$A$1:$G$33</definedName>
    <definedName name="_xlnm.Print_Area" localSheetId="120">公共造產成果概況.!$A$1:$Q$26</definedName>
    <definedName name="_xlnm.Print_Area" localSheetId="1">公庫收支月報!$A$1:$A$36</definedName>
    <definedName name="_xlnm.Print_Area" localSheetId="128">天然災害水土保持設施損失情形.!$A$1:$K$39</definedName>
    <definedName name="_xlnm.Print_Area" localSheetId="119">火化場設施概況.!$A$1:$K$16</definedName>
    <definedName name="_xlnm.Print_Area" localSheetId="91">'列冊需關懷獨居老人人數及服務概況(112年第4季)'!$A$1:$AB$25</definedName>
    <definedName name="_xlnm.Print_Area" localSheetId="24">寺廟登記概況!$A$1:$A$42</definedName>
    <definedName name="_xlnm.Print_Area" localSheetId="97">'垃圾處理場(廠)及垃圾回收清除車輛'!$A$1:$H$26</definedName>
    <definedName name="_xlnm.Print_Area" localSheetId="23">宗教財團法人概況!$A$1:$A$30</definedName>
    <definedName name="_xlnm.Print_Area" localSheetId="111">'宗教財團法人概況 '!$A$1:$M$43</definedName>
    <definedName name="_xlnm.Print_Area" localSheetId="26">宗教團體興辦公益慈善及社會教化事業概況!$A$1:$A$37</definedName>
    <definedName name="_xlnm.Print_Area" localSheetId="106">治山防災整體治理工程.!$A$1:$I$25</definedName>
    <definedName name="_xlnm.Print_Area" localSheetId="73">'停車位概況－區內路外身心障礙者專用停車位(112年第4季)'!$A$1:$H$15</definedName>
    <definedName name="_xlnm.Print_Area" localSheetId="74">'停車位概況－區內路外身心障礙者專用停車位(113年第1季)'!$A$1:$H$15</definedName>
    <definedName name="_xlnm.Print_Area" localSheetId="75">'停車位概況－區內路外身心障礙者專用停車位(113年第2季)'!$A$1:$H$15</definedName>
    <definedName name="_xlnm.Print_Area" localSheetId="83">'停車位概況－區內路外電動車專用停車位(113年第1季)'!$A$1:$H$16</definedName>
    <definedName name="_xlnm.Print_Area" localSheetId="84">'停車位概況－區內路外電動車專用停車位(113年第2季)'!$A$1:$H$16</definedName>
    <definedName name="_xlnm.Print_Area" localSheetId="76">'停車位概況－區外路外身心障礙者專用停車位(112年第4季)'!$A$1:$H$15</definedName>
    <definedName name="_xlnm.Print_Area" localSheetId="77">'停車位概況－區外路外身心障礙者專用停車位(113年第1季)'!$A$1:$H$15</definedName>
    <definedName name="_xlnm.Print_Area" localSheetId="78">'停車位概況－區外路外身心障礙者專用停車位(113年第2季)'!$A$1:$H$15</definedName>
    <definedName name="_xlnm.Print_Area" localSheetId="86">'停車位概況－區外路外電動車專用停車位(113年第1季)'!$A$1:$H$16</definedName>
    <definedName name="_xlnm.Print_Area" localSheetId="87">'停車位概況－區外路外電動車專用停車位(113年第2季)'!$A$1:$H$16</definedName>
    <definedName name="_xlnm.Print_Area" localSheetId="64">'停車位概況－都市計畫區內路外(112年第4季)'!$A$1:$L$18</definedName>
    <definedName name="_xlnm.Print_Area" localSheetId="65">'停車位概況－都市計畫區內路外(113年第1季)'!$A$1:$L$18</definedName>
    <definedName name="_xlnm.Print_Area" localSheetId="66">'停車位概況－都市計畫區內路外(113年第2季)'!$A$1:$L$18</definedName>
    <definedName name="_xlnm.Print_Area" localSheetId="67">'停車位概況－都市計畫區外路外(112年第4季)'!$A$1:$L$18</definedName>
    <definedName name="_xlnm.Print_Area" localSheetId="68">'停車位概況－都市計畫區外路外(113年第1季)'!$A$1:$L$18</definedName>
    <definedName name="_xlnm.Print_Area" localSheetId="69">'停車位概況－都市計畫區外路外(113年第2季)'!$A$1:$L$18</definedName>
    <definedName name="_xlnm.Print_Area" localSheetId="79">'停車位概況－路邊身心障礙者專用停車位(112年第4季)'!$A$1:$H$15</definedName>
    <definedName name="_xlnm.Print_Area" localSheetId="80">'停車位概況－路邊身心障礙者專用停車位(113年第1季)'!$A$1:$H$15</definedName>
    <definedName name="_xlnm.Print_Area" localSheetId="81">'停車位概況－路邊身心障礙者專用停車位(113年第2季)'!$A$1:$H$15</definedName>
    <definedName name="_xlnm.Print_Area" localSheetId="70">'停車位概況－路邊停車位(112年第4季)'!#REF!</definedName>
    <definedName name="_xlnm.Print_Area" localSheetId="71">'停車位概況－路邊停車位(113年第1季)'!$A$1:$L$18</definedName>
    <definedName name="_xlnm.Print_Area" localSheetId="72">'停車位概況－路邊停車位(113年第2季)'!$A$1:$L$18</definedName>
    <definedName name="_xlnm.Print_Area" localSheetId="89">'停車位概況－路邊電動車專用停車位(113年第1季)'!$A$1:$H$16</definedName>
    <definedName name="_xlnm.Print_Area" localSheetId="90">'停車位概況－路邊電動車專用停車位(113年第2季)'!$A$1:$H$16</definedName>
    <definedName name="_xlnm.Print_Area" localSheetId="93">'推行社區發展工作概況(112年)'!$A$1:$AQ$36</definedName>
    <definedName name="_xlnm.Print_Area" localSheetId="25">'教會（堂）概況'!$A$1:$A$30</definedName>
    <definedName name="_xlnm.Print_Area" localSheetId="123">都市計畫公共設施用地已取得面積.!$A$1:$M$20</definedName>
    <definedName name="_xlnm.Print_Area" localSheetId="124">都市計畫公共設施用地已闢建面積.!$A$1:$M$18</definedName>
    <definedName name="_xlnm.Print_Area" localSheetId="122">都市計畫區域內公共工程實施數量.!$A$1:$AA$28</definedName>
    <definedName name="_xlnm.Print_Area" localSheetId="125">'都市計畫區域內現有已開闢道路長度及面積暨橋梁座數、自行.'!$A$1:$O$37</definedName>
    <definedName name="_xlnm.Print_Area" localSheetId="43">'鄉庫收支月報表(112年12月)'!$A$1:$K$135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'資源回收成果統計(112年12月)'!$A$1:$J$40</definedName>
    <definedName name="_xlnm.Print_Area" localSheetId="51">'資源回收成果統計(113年1月)'!$A$1:$J$40</definedName>
    <definedName name="_xlnm.Print_Area" localSheetId="52">'資源回收成果統計(113年2月)'!$A$1:$J$40</definedName>
    <definedName name="_xlnm.Print_Area" localSheetId="53">'資源回收成果統計(113年3月)'!$A$1:$J$40</definedName>
    <definedName name="_xlnm.Print_Area" localSheetId="54">'資源回收成果統計(113年4月)'!$A$1:$J$40</definedName>
    <definedName name="_xlnm.Print_Area" localSheetId="55">'資源回收成果統計(113年5月)'!$A$1:$J$40</definedName>
    <definedName name="_xlnm.Print_Area" localSheetId="56">'資源回收成果統計(113年6月)'!$A$1:$J$40</definedName>
    <definedName name="_xlnm.Print_Area" localSheetId="131">漁戶數及漁戶人口數.!$A$1:$P$33</definedName>
    <definedName name="_xlnm.Print_Area" localSheetId="129">漁業從業人數.!$A$1:$V$30</definedName>
    <definedName name="_xlnm.Print_Area" localSheetId="130">'漁業從業人數-續'!$A$1:$V$33</definedName>
    <definedName name="_xlnm.Print_Area" localSheetId="21">調解委員會組織概況!$A$1:$A$31</definedName>
    <definedName name="_xlnm.Print_Area" localSheetId="92">'獨居老人服務概況(113年第1季)'!$A$1:$AO$25</definedName>
    <definedName name="_xlnm.Print_Area" localSheetId="20">辦理調解業務概況!$A$1:$A$34</definedName>
    <definedName name="_xlnm.Print_Area" localSheetId="108">辦理調解業務概況.!$A$1:$AL$17</definedName>
    <definedName name="_xlnm.Print_Area" localSheetId="94">環保人員概況表一!$A$1:$J$16</definedName>
    <definedName name="_xlnm.Print_Area" localSheetId="95">環保人員概況表二!$A$1:$O$26</definedName>
    <definedName name="_xlnm.Print_Area" localSheetId="96">環保人員概況表三!$A$1:$J$36</definedName>
    <definedName name="_xlnm.Print_Area" localSheetId="102">環境保護決算!$A$1:$M$25</definedName>
    <definedName name="_xlnm.Print_Area" localSheetId="103">'環境保護決算(續1)'!$A$1:$K$24</definedName>
    <definedName name="_xlnm.Print_Area" localSheetId="104">'環境保護決算(續2)'!$A$1:$J$24</definedName>
    <definedName name="_xlnm.Print_Area" localSheetId="105">'環境保護決算(續3)'!$A$1:$G$39</definedName>
    <definedName name="_xlnm.Print_Area" localSheetId="100">'環境保護預算(續2) '!#REF!</definedName>
    <definedName name="Print_Area_MI" localSheetId="128">天然災害水土保持設施損失情形.!$A$1:$J$33</definedName>
    <definedName name="_xlnm.Print_Titles" localSheetId="43">'鄉庫收支月報表(112年12月)'!$1:$4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PRNT" localSheetId="97">#REF!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97">#REF!</definedName>
    <definedName name="TOT">#REF!</definedName>
    <definedName name="TOTMAN" localSheetId="97">#REF!</definedName>
    <definedName name="TOTMAN">#REF!</definedName>
    <definedName name="v" localSheetId="120">公共造產成果概況.!$A$1:$Q$26</definedName>
    <definedName name="v" localSheetId="73">'停車位概況－區內路外身心障礙者專用停車位(112年第4季)'!$A$1:$H$15</definedName>
    <definedName name="v" localSheetId="76">'停車位概況－區外路外身心障礙者專用停車位(112年第4季)'!$A$1:$H$15</definedName>
    <definedName name="v" localSheetId="64">'停車位概況－都市計畫區內路外(112年第4季)'!$A$1:$L$18</definedName>
    <definedName name="v" localSheetId="67">'停車位概況－都市計畫區外路外(112年第4季)'!$A$1:$L$18</definedName>
    <definedName name="v" localSheetId="79">'停車位概況－路邊身心障礙者專用停車位(112年第4季)'!$A$1:$H$15</definedName>
    <definedName name="v" localSheetId="123">都市計畫公共設施用地已取得面積.!$A$1:$M$20</definedName>
    <definedName name="v" localSheetId="124">都市計畫公共設施用地已闢建面積.!$A$1:$M$18</definedName>
    <definedName name="v" localSheetId="122">都市計畫區域內公共工程實施數量.!$A$1:$AA$28</definedName>
    <definedName name="v" localSheetId="125">'都市計畫區域內現有已開闢道路長度及面積暨橋梁座數、自行.'!$A$1:$O$37</definedName>
    <definedName name="Z_67B6F9C1_E747_486D_B94A_B8B3B4F74F24_.wvu.PrintArea" localSheetId="95" hidden="1">環保人員概況表二!$A$1:$M$27</definedName>
    <definedName name="Z_8A0DCD28_8ACF_11D3_8D41_0080C8360925_.wvu.PrintArea" localSheetId="128" hidden="1">天然災害水土保持設施損失情形.!$A$1:$K$39</definedName>
    <definedName name="Z_E991B587_C57E_11D6_B4C2_00485450F8F0_.wvu.PrintArea" localSheetId="128"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342" l="1"/>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0" i="322"/>
  <c r="G60" i="322" s="1"/>
  <c r="I61" i="322"/>
  <c r="K58" i="322"/>
  <c r="K57" i="322" s="1"/>
  <c r="I58" i="322"/>
  <c r="G58" i="322" s="1"/>
  <c r="F52" i="322"/>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F52" i="319"/>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F52" i="318"/>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H11" i="257"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B7" i="339" l="1"/>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F53"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C11" i="323" l="1"/>
  <c r="K56" i="322"/>
  <c r="K118" i="322" s="1"/>
  <c r="G7" i="322"/>
  <c r="I7" i="322"/>
  <c r="I91" i="322"/>
  <c r="G91" i="322" s="1"/>
  <c r="I56" i="322"/>
  <c r="G57" i="322"/>
  <c r="I43" i="322"/>
  <c r="G37" i="322"/>
  <c r="F37" i="322"/>
  <c r="F43" i="322" s="1"/>
  <c r="F51" i="322" s="1"/>
  <c r="F53" i="322" s="1"/>
  <c r="H43" i="322"/>
  <c r="H118" i="322"/>
  <c r="F118" i="322" s="1"/>
  <c r="F127" i="322" s="1"/>
  <c r="G7" i="319"/>
  <c r="K56" i="319"/>
  <c r="K118" i="319" s="1"/>
  <c r="I7" i="319"/>
  <c r="I43" i="319" s="1"/>
  <c r="G92" i="319"/>
  <c r="I91" i="319"/>
  <c r="G91" i="319" s="1"/>
  <c r="F56" i="319"/>
  <c r="H118" i="319"/>
  <c r="F118" i="319" s="1"/>
  <c r="F127" i="319" s="1"/>
  <c r="F128" i="319" s="1"/>
  <c r="G37" i="319"/>
  <c r="I56" i="319"/>
  <c r="F91" i="318"/>
  <c r="I56" i="318"/>
  <c r="G7" i="318"/>
  <c r="H118" i="318"/>
  <c r="F118" i="318" s="1"/>
  <c r="F127" i="318" s="1"/>
  <c r="F56" i="318"/>
  <c r="I7" i="318"/>
  <c r="I43" i="318" s="1"/>
  <c r="G101" i="318"/>
  <c r="I91" i="318"/>
  <c r="G91" i="318" s="1"/>
  <c r="G37" i="318"/>
  <c r="F43" i="318"/>
  <c r="F51" i="318" s="1"/>
  <c r="F53"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G43" i="322" l="1"/>
  <c r="G51" i="322" s="1"/>
  <c r="F131" i="322"/>
  <c r="F128" i="322"/>
  <c r="F129" i="322" s="1"/>
  <c r="I118" i="322"/>
  <c r="G118" i="322" s="1"/>
  <c r="G127" i="322" s="1"/>
  <c r="G56" i="322"/>
  <c r="F131" i="319"/>
  <c r="G43" i="319"/>
  <c r="G51" i="319" s="1"/>
  <c r="G56" i="319"/>
  <c r="I118" i="319"/>
  <c r="G118" i="319" s="1"/>
  <c r="G127" i="319" s="1"/>
  <c r="F129" i="319"/>
  <c r="I118" i="318"/>
  <c r="G118" i="318" s="1"/>
  <c r="G127" i="318" s="1"/>
  <c r="G56" i="318"/>
  <c r="G43" i="318"/>
  <c r="G51" i="318" s="1"/>
  <c r="F128" i="318"/>
  <c r="F129" i="318" s="1"/>
  <c r="F131" i="318"/>
  <c r="K118" i="302"/>
  <c r="G91" i="302"/>
  <c r="I118" i="302"/>
  <c r="G56" i="302"/>
  <c r="I118" i="299"/>
  <c r="G118" i="299" s="1"/>
  <c r="G127" i="299" s="1"/>
  <c r="F128" i="299"/>
  <c r="F131" i="299"/>
  <c r="F128" i="296"/>
  <c r="F129" i="296" s="1"/>
  <c r="F127" i="296"/>
  <c r="F131" i="296"/>
  <c r="F131" i="243"/>
  <c r="F128" i="243"/>
  <c r="F129" i="243" s="1"/>
  <c r="G118" i="243"/>
  <c r="G127" i="243" s="1"/>
  <c r="G118" i="302" l="1"/>
  <c r="G127" i="302" s="1"/>
  <c r="F129" i="299"/>
  <c r="F52" i="302"/>
  <c r="F53" i="302" s="1"/>
  <c r="F128" i="302" l="1"/>
  <c r="F129" i="302" s="1"/>
  <c r="F131" i="302"/>
</calcChain>
</file>

<file path=xl/sharedStrings.xml><?xml version="1.0" encoding="utf-8"?>
<sst xmlns="http://schemas.openxmlformats.org/spreadsheetml/2006/main" count="7024" uniqueCount="2468">
  <si>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</si>
  <si>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</si>
  <si>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</si>
  <si>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</si>
  <si>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</si>
  <si>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</si>
  <si>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</si>
  <si>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</si>
  <si>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</si>
  <si>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</si>
  <si>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</si>
  <si>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</si>
  <si>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</si>
  <si>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</si>
  <si>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</si>
  <si>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</si>
  <si>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</si>
  <si>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</si>
  <si>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</si>
  <si>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</si>
  <si>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</si>
  <si>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</si>
  <si>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</si>
  <si>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</si>
  <si>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</si>
  <si>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</si>
  <si>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</si>
  <si>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</si>
  <si>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</si>
  <si>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</si>
  <si>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</si>
  <si>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</si>
  <si>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</si>
  <si>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</si>
  <si>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</si>
  <si>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</si>
  <si>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</si>
  <si>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</si>
  <si>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</si>
  <si>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</si>
  <si>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</si>
  <si>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</si>
  <si>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</si>
  <si>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</si>
  <si>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</si>
  <si>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</si>
  <si>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</si>
  <si>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</si>
  <si>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</si>
  <si>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</si>
  <si>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</si>
  <si>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</si>
  <si>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</si>
  <si>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</si>
  <si>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</si>
  <si>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</si>
  <si>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</si>
  <si>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</si>
  <si>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</si>
  <si>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</si>
  <si>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</si>
  <si>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</si>
  <si>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</si>
  <si>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</si>
  <si>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</si>
  <si>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</si>
  <si>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</si>
  <si>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</si>
  <si>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</si>
  <si>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</si>
  <si>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</si>
  <si>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</si>
  <si>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</si>
  <si>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</si>
  <si>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</si>
  <si>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</si>
  <si>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</si>
  <si>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</si>
  <si>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</si>
  <si>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</si>
  <si>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</si>
  <si>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</si>
  <si>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</si>
  <si>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</si>
  <si>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</si>
  <si>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</si>
  <si>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</si>
  <si>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</si>
  <si>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</si>
  <si>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</si>
  <si>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</si>
  <si>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</si>
  <si>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</si>
  <si>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</si>
  <si>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</si>
  <si>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</si>
  <si>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</si>
  <si>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</si>
  <si>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</si>
  <si>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</si>
  <si>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</si>
  <si>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</si>
  <si>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</si>
  <si>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</si>
  <si>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</si>
  <si>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</si>
  <si>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</si>
  <si>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</si>
  <si>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</si>
  <si>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</si>
  <si>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</si>
  <si>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</si>
  <si>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</si>
  <si>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</si>
  <si>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</si>
  <si>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</si>
  <si>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</si>
  <si>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</si>
  <si>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</si>
  <si>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</si>
  <si>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</si>
  <si>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</si>
  <si>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</si>
  <si>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</si>
  <si>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</si>
  <si>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</si>
  <si>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</si>
  <si>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</si>
  <si>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</si>
  <si>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</si>
  <si>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</si>
  <si>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</si>
  <si>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</si>
  <si>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</si>
  <si>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</si>
  <si>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</si>
  <si>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</si>
  <si>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</si>
  <si>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</si>
  <si>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</si>
  <si>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</si>
  <si>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</si>
  <si>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</si>
  <si>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</si>
  <si>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</si>
  <si>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</si>
  <si>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</si>
  <si>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</si>
  <si>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</si>
  <si>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</si>
  <si>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</si>
  <si>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</si>
  <si>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</si>
  <si>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</si>
  <si>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</si>
  <si>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</si>
  <si>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</si>
  <si>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</si>
  <si>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</si>
  <si>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</si>
  <si>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</si>
  <si>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</si>
  <si>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</si>
  <si>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</si>
  <si>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</si>
  <si>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</si>
  <si>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</si>
  <si>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</si>
  <si>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</si>
  <si>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</si>
  <si>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</si>
  <si>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</si>
  <si>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</si>
  <si>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</si>
  <si>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</si>
  <si>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</si>
  <si>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</si>
  <si>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</si>
  <si>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</si>
  <si>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</si>
  <si>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</si>
  <si>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</si>
  <si>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</si>
  <si>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(113年7月)</t>
  </si>
  <si>
    <t>(113年8月)</t>
  </si>
  <si>
    <t>(113年9月)</t>
  </si>
  <si>
    <t>(113年10月)</t>
  </si>
  <si>
    <t>(113年11月)</t>
  </si>
  <si>
    <t>(113年第三季)</t>
    <phoneticPr fontId="4" type="noConversion"/>
  </si>
  <si>
    <t>(113年第二季)</t>
    <phoneticPr fontId="4" type="noConversion"/>
  </si>
  <si>
    <t>(113年上半年度)</t>
    <phoneticPr fontId="4" type="noConversion"/>
  </si>
  <si>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</si>
  <si>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</si>
  <si>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</si>
  <si>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</si>
  <si>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</si>
  <si>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</si>
  <si>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</si>
  <si>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</si>
  <si>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</si>
  <si>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</si>
  <si>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</si>
  <si>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</si>
  <si>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</si>
  <si>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</si>
  <si>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</si>
  <si>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</si>
  <si>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</si>
  <si>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</si>
  <si>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</si>
  <si>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</si>
  <si>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</si>
  <si>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</si>
  <si>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</si>
  <si>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</si>
  <si>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</si>
  <si>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</si>
  <si>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</si>
  <si>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</si>
  <si>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</si>
  <si>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</si>
  <si>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</si>
  <si>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</si>
  <si>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</si>
  <si>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</si>
  <si>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</si>
  <si>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</si>
  <si>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</si>
  <si>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</si>
  <si>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</si>
  <si>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</si>
  <si>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</si>
  <si>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</si>
  <si>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</si>
  <si>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</si>
  <si>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</si>
  <si>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</si>
  <si>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</si>
  <si>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</si>
  <si>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</si>
  <si>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</si>
  <si>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</si>
  <si>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</si>
  <si>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</si>
  <si>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</si>
  <si>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</si>
  <si>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</si>
  <si>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</si>
  <si>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</si>
  <si>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</si>
  <si>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</si>
  <si>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</si>
  <si>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</si>
  <si>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</si>
  <si>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</si>
  <si>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</si>
  <si>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</si>
  <si>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</si>
  <si>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</si>
  <si>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</si>
  <si>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</si>
  <si>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</si>
  <si>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</si>
  <si>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</si>
  <si>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</si>
  <si>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</si>
  <si>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</si>
  <si>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</si>
  <si>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</si>
  <si>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</si>
  <si>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</si>
  <si>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</si>
  <si>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</si>
  <si>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</si>
  <si>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</si>
  <si>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</si>
  <si>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</si>
  <si>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</si>
  <si>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</si>
  <si>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</si>
  <si>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</si>
  <si>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</si>
  <si>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</si>
  <si>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</si>
  <si>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</si>
  <si>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</si>
  <si>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</si>
  <si>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</si>
  <si>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</si>
  <si>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</si>
  <si>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</si>
  <si>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</si>
  <si>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</si>
  <si>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</si>
  <si>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</si>
  <si>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</si>
  <si>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</si>
  <si>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</si>
  <si>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</si>
  <si>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</si>
  <si>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</si>
  <si>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</si>
  <si>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</si>
  <si>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</si>
  <si>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</si>
  <si>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</si>
  <si>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</si>
  <si>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</si>
  <si>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</si>
  <si>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</si>
  <si>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</si>
  <si>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</si>
  <si>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</si>
  <si>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</si>
  <si>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</si>
  <si>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</si>
  <si>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</si>
  <si>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</si>
  <si>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</si>
  <si>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</si>
  <si>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</si>
  <si>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</si>
  <si>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</si>
  <si>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</si>
  <si>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</si>
  <si>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</si>
  <si>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</si>
  <si>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</si>
  <si>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</si>
  <si>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</si>
  <si>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</si>
  <si>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</si>
  <si>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</si>
  <si>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</si>
  <si>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</si>
  <si>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</si>
  <si>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</si>
  <si>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</si>
  <si>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</si>
  <si>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</si>
  <si>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</si>
  <si>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</si>
  <si>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</si>
  <si>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</si>
  <si>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</si>
  <si>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</si>
  <si>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</si>
  <si>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</si>
  <si>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</si>
  <si>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</si>
  <si>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</si>
  <si>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</si>
  <si>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</si>
  <si>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</si>
  <si>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</si>
  <si>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</si>
  <si>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</si>
  <si>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</si>
  <si>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</si>
  <si>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</si>
  <si>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</si>
  <si>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</si>
  <si>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</si>
  <si>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</si>
  <si>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</si>
  <si>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</si>
  <si>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</si>
  <si>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</si>
  <si>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</si>
  <si>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</si>
  <si>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</si>
  <si>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</si>
  <si>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</si>
  <si>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</si>
  <si>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</si>
  <si>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</si>
  <si>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</si>
  <si>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</si>
  <si>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</si>
  <si>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</si>
  <si>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</si>
  <si>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</si>
  <si>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</si>
  <si>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</si>
  <si>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</si>
  <si>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</si>
  <si>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</si>
  <si>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</si>
  <si>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</si>
  <si>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</si>
  <si>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</si>
  <si>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</si>
  <si>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</si>
  <si>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</si>
  <si>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</si>
  <si>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</si>
  <si>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</si>
  <si>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</si>
  <si>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</si>
  <si>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</si>
  <si>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</si>
  <si>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</si>
  <si>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</si>
  <si>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</si>
  <si>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</si>
  <si>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</si>
  <si>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</si>
  <si>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</si>
  <si>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</si>
  <si>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</si>
  <si>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</si>
  <si>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</si>
  <si>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</si>
  <si>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</si>
  <si>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</si>
  <si>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</si>
  <si>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</si>
  <si>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</si>
  <si>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</si>
  <si>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</si>
  <si>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</si>
  <si>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</si>
  <si>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</si>
  <si>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</si>
  <si>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</si>
  <si>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</si>
  <si>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</si>
  <si>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</si>
  <si>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</si>
  <si>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</si>
  <si>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</si>
  <si>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</si>
  <si>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</si>
  <si>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</si>
  <si>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</si>
  <si>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</si>
  <si>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</si>
  <si>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</si>
  <si>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</si>
  <si>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</si>
  <si>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</si>
  <si>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</si>
  <si>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</si>
  <si>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</si>
  <si>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</si>
  <si>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</si>
  <si>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</si>
  <si>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</si>
  <si>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</si>
  <si>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</si>
  <si>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</si>
  <si>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</si>
  <si>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</si>
  <si>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</si>
  <si>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</si>
  <si>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</si>
  <si>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</si>
  <si>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</si>
  <si>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</si>
  <si>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</si>
  <si>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</si>
  <si>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</si>
  <si>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</si>
  <si>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</si>
  <si>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</si>
  <si>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</si>
  <si>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</si>
  <si>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</si>
  <si>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</si>
  <si>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</si>
  <si>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</si>
  <si>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</si>
  <si>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</si>
  <si>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</si>
  <si>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</si>
  <si>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</si>
  <si>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</si>
  <si>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</si>
  <si>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</si>
  <si>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</si>
  <si>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</si>
  <si>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</si>
  <si>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</si>
  <si>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</si>
  <si>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</si>
  <si>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</si>
  <si>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</si>
  <si>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</si>
  <si>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</si>
  <si>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</si>
  <si>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</si>
  <si>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</si>
  <si>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</si>
  <si>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</si>
  <si>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</si>
  <si>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</si>
  <si>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</si>
  <si>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</si>
  <si>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</si>
  <si>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</si>
  <si>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</si>
  <si>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</si>
  <si>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</si>
  <si>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</si>
  <si>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</si>
  <si>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</si>
  <si>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</si>
  <si>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</si>
  <si>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</si>
  <si>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</si>
  <si>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</si>
  <si>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</si>
  <si>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</si>
  <si>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</si>
  <si>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</si>
  <si>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</si>
  <si>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</si>
  <si>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</si>
  <si>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</si>
  <si>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</si>
  <si>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</si>
  <si>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</si>
  <si>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</si>
  <si>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</si>
  <si>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</si>
  <si>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</si>
  <si>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</si>
  <si>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</si>
  <si>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</si>
  <si>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</si>
  <si>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</si>
  <si>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</si>
  <si>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</si>
  <si>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</si>
  <si>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</si>
  <si>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</si>
  <si>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</si>
  <si>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</si>
  <si>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</si>
  <si>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</si>
  <si>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</si>
  <si>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</si>
  <si>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</si>
  <si>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</si>
  <si>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</si>
  <si>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</si>
  <si>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</si>
  <si>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</si>
  <si>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</si>
  <si>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</si>
  <si>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</si>
  <si>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</si>
  <si>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</si>
  <si>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</si>
  <si>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</si>
  <si>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</si>
  <si>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</si>
  <si>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</si>
  <si>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</si>
  <si>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</si>
  <si>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</si>
  <si>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</si>
  <si>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</si>
  <si>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</si>
  <si>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</si>
  <si>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</si>
  <si>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</si>
  <si>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</si>
  <si>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</si>
  <si>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</si>
  <si>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</si>
  <si>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</si>
  <si>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</si>
  <si>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</si>
  <si>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</si>
  <si>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</si>
  <si>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</si>
  <si>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</si>
  <si>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</si>
  <si>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</si>
  <si>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</si>
  <si>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</si>
  <si>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</si>
  <si>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</si>
  <si>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</si>
  <si>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</si>
  <si>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</si>
  <si>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</si>
  <si>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</si>
  <si>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</si>
  <si>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</si>
  <si>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</si>
  <si>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</si>
  <si>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</si>
  <si>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</si>
  <si>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</si>
  <si>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</si>
  <si>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</si>
  <si>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</si>
  <si>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</si>
  <si>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</si>
  <si>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</si>
  <si>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</si>
  <si>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</si>
  <si>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</si>
  <si>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</si>
  <si>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</si>
  <si>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</si>
  <si>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</si>
  <si>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</si>
  <si>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</si>
  <si>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</si>
  <si>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</si>
  <si>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</si>
  <si>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</si>
  <si>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</si>
  <si>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</si>
  <si>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</si>
  <si>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</si>
  <si>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</si>
  <si>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</si>
  <si>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</si>
  <si>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</si>
  <si>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</si>
  <si>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</si>
  <si>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</si>
  <si>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</si>
  <si>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</si>
  <si>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</si>
  <si>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</si>
  <si>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</si>
  <si>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</si>
  <si>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</si>
  <si>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</si>
  <si>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</si>
  <si>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</si>
  <si>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</si>
  <si>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</si>
  <si>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</si>
  <si>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</si>
  <si>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</si>
  <si>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</si>
  <si>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</si>
  <si>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</si>
  <si>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</si>
  <si>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</si>
  <si>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</si>
  <si>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</si>
  <si>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</si>
  <si>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</si>
  <si>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</si>
  <si>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</si>
  <si>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</si>
  <si>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</si>
  <si>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</si>
  <si>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</si>
  <si>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</si>
  <si>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</si>
  <si>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</si>
  <si>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</si>
  <si>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</si>
  <si>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</si>
  <si>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</si>
  <si>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</si>
  <si>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</si>
  <si>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</si>
  <si>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</si>
  <si>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</si>
  <si>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</si>
  <si>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</si>
  <si>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</si>
  <si>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</si>
  <si>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</si>
  <si>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</si>
  <si>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</si>
  <si>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</si>
  <si>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</si>
  <si>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</si>
  <si>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</si>
  <si>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</si>
  <si>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</si>
  <si>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</si>
  <si>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</si>
  <si>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</si>
  <si>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</si>
  <si>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</si>
  <si>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</si>
  <si>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</si>
  <si>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</si>
  <si>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</si>
  <si>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</si>
  <si>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</si>
  <si>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</si>
  <si>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</si>
  <si>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</si>
  <si>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</si>
  <si>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</si>
  <si>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</si>
  <si>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</si>
  <si>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</si>
  <si>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</si>
  <si>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</si>
  <si>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</si>
  <si>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</si>
  <si>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</si>
  <si>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</si>
  <si>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</si>
  <si>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</si>
  <si>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</si>
  <si>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</si>
  <si>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</si>
  <si>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</si>
  <si>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</si>
  <si>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</si>
  <si>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</si>
  <si>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</si>
  <si>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</si>
  <si>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</si>
  <si>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</si>
  <si>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</si>
  <si>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</si>
  <si>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</si>
  <si>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</si>
  <si>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</si>
  <si>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</si>
  <si>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</si>
  <si>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</si>
  <si>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</si>
  <si>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</si>
  <si>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</si>
  <si>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</si>
  <si>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</si>
  <si>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</si>
  <si>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</si>
  <si>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</si>
  <si>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</si>
  <si>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</si>
  <si>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</si>
  <si>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</si>
  <si>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</si>
  <si>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</si>
  <si>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</si>
  <si>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</si>
  <si>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</si>
  <si>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</si>
  <si>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</si>
  <si>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</si>
  <si>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</si>
  <si>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</si>
  <si>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</si>
  <si>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</si>
  <si>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</si>
  <si>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</si>
  <si>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</si>
  <si>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</si>
  <si>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</si>
  <si>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</si>
  <si>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</si>
  <si>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</si>
  <si>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</si>
  <si>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</si>
  <si>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</si>
  <si>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</si>
  <si>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</si>
  <si>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(113年第三季)</t>
  </si>
  <si>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</si>
  <si>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</si>
  <si>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</si>
  <si>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</si>
  <si>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</si>
  <si>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</si>
  <si>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</si>
  <si>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</si>
  <si>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</si>
  <si>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</si>
  <si>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</si>
  <si>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</si>
  <si>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</si>
  <si>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</si>
  <si>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</si>
  <si>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</si>
  <si>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</si>
  <si>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</si>
  <si>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</si>
  <si>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</si>
  <si>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</si>
  <si>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</si>
  <si>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</si>
  <si>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</si>
  <si>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</si>
  <si>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</si>
  <si>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</si>
  <si>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</si>
  <si>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</si>
  <si>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</si>
  <si>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</si>
  <si>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</si>
  <si>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</si>
  <si>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</si>
  <si>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</si>
  <si>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</si>
  <si>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</si>
  <si>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</si>
  <si>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</si>
  <si>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</si>
  <si>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</si>
  <si>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</si>
  <si>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</si>
  <si>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</si>
  <si>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</si>
  <si>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</si>
  <si>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</si>
  <si>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</si>
  <si>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</si>
  <si>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</si>
  <si>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</si>
  <si>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</si>
  <si>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</si>
  <si>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</si>
  <si>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</si>
  <si>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</si>
  <si>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</si>
  <si>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</si>
  <si>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</si>
  <si>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</si>
  <si>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</si>
  <si>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</si>
  <si>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</si>
  <si>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</si>
  <si>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</si>
  <si>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</si>
  <si>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</si>
  <si>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</si>
  <si>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</si>
  <si>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</si>
  <si>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</si>
  <si>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</si>
  <si>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</si>
  <si>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</si>
  <si>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</si>
  <si>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</si>
  <si>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</si>
  <si>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</si>
  <si>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</si>
  <si>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</si>
  <si>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</si>
  <si>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</si>
  <si>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</si>
  <si>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</si>
  <si>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</si>
  <si>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</si>
  <si>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</si>
  <si>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</si>
  <si>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</si>
  <si>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</si>
  <si>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</si>
  <si>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</si>
  <si>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</si>
  <si>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</si>
  <si>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</si>
  <si>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</si>
  <si>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</si>
  <si>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</si>
  <si>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</si>
  <si>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</si>
  <si>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</si>
  <si>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</si>
  <si>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</si>
  <si>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</si>
  <si>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</si>
  <si>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</si>
  <si>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</si>
  <si>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</si>
  <si>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</si>
  <si>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</si>
  <si>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</si>
  <si>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</si>
  <si>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</si>
  <si>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</si>
  <si>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</si>
  <si>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</si>
  <si>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</si>
  <si>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</si>
  <si>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</si>
  <si>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</si>
  <si>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</si>
  <si>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</si>
  <si>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</si>
  <si>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</si>
  <si>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</si>
  <si>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</si>
  <si>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</si>
  <si>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</si>
  <si>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</si>
  <si>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</si>
  <si>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</si>
  <si>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</si>
  <si>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</si>
  <si>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</si>
  <si>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</si>
  <si>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</si>
  <si>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</si>
  <si>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</si>
  <si>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</si>
  <si>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</si>
  <si>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</si>
  <si>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</si>
  <si>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</si>
  <si>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</si>
  <si>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</si>
  <si>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</si>
  <si>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</si>
  <si>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</si>
  <si>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</si>
  <si>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</si>
  <si>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</si>
  <si>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</si>
  <si>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</si>
  <si>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</si>
  <si>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</si>
  <si>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</si>
  <si>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</si>
  <si>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</si>
  <si>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</si>
  <si>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</si>
  <si>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</si>
  <si>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</si>
  <si>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</si>
  <si>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</si>
  <si>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</si>
  <si>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</si>
  <si>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</si>
  <si>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</si>
  <si>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</si>
  <si>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</si>
  <si>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</si>
  <si>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</si>
  <si>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</si>
  <si>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</si>
  <si>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</si>
  <si>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</si>
  <si>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</si>
  <si>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</si>
  <si>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</si>
  <si>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</si>
  <si>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</si>
  <si>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</si>
  <si>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</si>
  <si>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</si>
  <si>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</si>
  <si>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</si>
  <si>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</si>
  <si>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</si>
  <si>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</si>
  <si>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</si>
  <si>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</si>
  <si>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</si>
  <si>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</si>
  <si>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</si>
  <si>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</si>
  <si>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</si>
  <si>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</si>
  <si>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</si>
  <si>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</si>
  <si>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</si>
  <si>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</si>
  <si>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</si>
  <si>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</si>
  <si>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</si>
  <si>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</si>
  <si>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</si>
  <si>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</si>
  <si>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</si>
  <si>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</si>
  <si>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</si>
  <si>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</si>
  <si>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</si>
  <si>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</si>
  <si>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</si>
  <si>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</si>
  <si>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</si>
  <si>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</si>
  <si>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</si>
  <si>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</si>
  <si>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</si>
  <si>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</si>
  <si>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</si>
  <si>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</si>
  <si>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</si>
  <si>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</si>
  <si>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</si>
  <si>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</si>
  <si>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</si>
  <si>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</si>
  <si>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</si>
  <si>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</si>
  <si>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</si>
  <si>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</si>
  <si>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</si>
  <si>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</si>
  <si>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</si>
  <si>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</si>
  <si>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</si>
  <si>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</si>
  <si>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</si>
  <si>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</si>
  <si>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</si>
  <si>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</si>
  <si>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</si>
  <si>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</si>
  <si>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</si>
  <si>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</si>
  <si>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</si>
  <si>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</si>
  <si>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</si>
  <si>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</si>
  <si>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</si>
  <si>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</si>
  <si>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</si>
  <si>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</si>
  <si>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</si>
  <si>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</si>
  <si>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</si>
  <si>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</si>
  <si>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</si>
  <si>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</si>
  <si>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</si>
  <si>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</si>
  <si>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</si>
  <si>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</si>
  <si>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</si>
  <si>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</si>
  <si>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</si>
  <si>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</si>
  <si>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</si>
  <si>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</si>
  <si>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</si>
  <si>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</si>
  <si>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</si>
  <si>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</si>
  <si>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</si>
  <si>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</si>
  <si>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</si>
  <si>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</si>
  <si>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</si>
  <si>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</si>
  <si>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</si>
  <si>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</si>
  <si>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</si>
  <si>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</si>
  <si>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</si>
  <si>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</si>
  <si>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</si>
  <si>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</si>
  <si>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</si>
  <si>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</si>
  <si>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</si>
  <si>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</si>
  <si>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</si>
  <si>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</si>
  <si>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</si>
  <si>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</si>
  <si>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</si>
  <si>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</si>
  <si>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</si>
  <si>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</si>
  <si>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</si>
  <si>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</si>
  <si>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</si>
  <si>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</si>
  <si>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</si>
  <si>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</si>
  <si>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</si>
  <si>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</si>
  <si>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</si>
  <si>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</si>
  <si>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</si>
  <si>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</si>
  <si>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</si>
  <si>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</si>
  <si>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</si>
  <si>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</si>
  <si>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</si>
  <si>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</si>
  <si>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</si>
  <si>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</si>
  <si>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</si>
  <si>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</si>
  <si>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</si>
  <si>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</si>
  <si>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</si>
  <si>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</si>
  <si>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</si>
  <si>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</si>
  <si>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</si>
  <si>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</si>
  <si>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</si>
  <si>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</si>
  <si>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</si>
  <si>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</si>
  <si>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</si>
  <si>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</si>
  <si>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</si>
  <si>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</si>
  <si>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</si>
  <si>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</si>
  <si>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</si>
  <si>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</si>
  <si>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</si>
  <si>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</si>
  <si>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</si>
  <si>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</si>
  <si>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</si>
  <si>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</si>
  <si>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</si>
  <si>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</si>
  <si>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</si>
  <si>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</si>
  <si>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</si>
  <si>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</si>
  <si>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</si>
  <si>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</si>
  <si>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</si>
  <si>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</si>
  <si>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</si>
  <si>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</si>
  <si>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</si>
  <si>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</si>
  <si>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</si>
  <si>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</si>
  <si>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</si>
  <si>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</si>
  <si>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</si>
  <si>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</si>
  <si>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</si>
  <si>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</si>
  <si>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</si>
  <si>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</si>
  <si>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</si>
  <si>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</si>
  <si>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</si>
  <si>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</si>
  <si>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</si>
  <si>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</si>
  <si>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</si>
  <si>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</si>
  <si>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</si>
  <si>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</si>
  <si>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</si>
  <si>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</si>
  <si>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</si>
  <si>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</si>
  <si>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</si>
  <si>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</si>
  <si>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</si>
  <si>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</si>
  <si>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</si>
  <si>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</si>
  <si>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</si>
  <si>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</si>
  <si>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</si>
  <si>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</si>
  <si>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</si>
  <si>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</si>
  <si>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</si>
  <si>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</si>
  <si>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</si>
  <si>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</si>
  <si>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</si>
  <si>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</si>
  <si>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</si>
  <si>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</si>
  <si>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</si>
  <si>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</si>
  <si>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</si>
  <si>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</si>
  <si>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</si>
  <si>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</si>
  <si>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</si>
  <si>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</si>
  <si>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</si>
  <si>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</si>
  <si>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</si>
  <si>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</si>
  <si>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</si>
  <si>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</si>
  <si>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</si>
  <si>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</si>
  <si>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</si>
  <si>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</si>
  <si>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</si>
  <si>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</si>
  <si>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</si>
  <si>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</si>
  <si>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</si>
  <si>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</si>
  <si>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</si>
  <si>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</si>
  <si>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</si>
  <si>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</si>
  <si>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</si>
  <si>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</si>
  <si>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</si>
  <si>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</si>
  <si>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</si>
  <si>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</si>
  <si>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</si>
  <si>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</si>
  <si>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</si>
  <si>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</si>
  <si>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</si>
  <si>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</si>
  <si>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</si>
  <si>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</si>
  <si>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</si>
  <si>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</si>
  <si>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</si>
  <si>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</si>
  <si>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</si>
  <si>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</si>
  <si>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</si>
  <si>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</si>
  <si>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</si>
  <si>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</si>
  <si>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</si>
  <si>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</si>
  <si>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</si>
  <si>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</si>
  <si>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</si>
  <si>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</si>
  <si>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</si>
  <si>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</si>
  <si>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</si>
  <si>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</si>
  <si>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</si>
  <si>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</si>
  <si>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</si>
  <si>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</si>
  <si>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</si>
  <si>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</si>
  <si>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</si>
  <si>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</si>
  <si>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</si>
  <si>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</si>
  <si>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</si>
  <si>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</si>
  <si>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</si>
  <si>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</si>
  <si>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</si>
  <si>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</si>
  <si>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</si>
  <si>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</si>
  <si>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</si>
  <si>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</si>
  <si>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</si>
  <si>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</si>
  <si>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</si>
  <si>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</si>
  <si>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</si>
  <si>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</si>
  <si>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</si>
  <si>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</si>
  <si>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</si>
  <si>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</si>
  <si>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</si>
  <si>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</si>
  <si>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</si>
  <si>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</si>
  <si>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</si>
  <si>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</si>
  <si>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</si>
  <si>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</si>
  <si>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</si>
  <si>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</si>
  <si>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</si>
  <si>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</si>
  <si>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</si>
  <si>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</si>
  <si>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</si>
  <si>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</si>
  <si>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</si>
  <si>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</si>
  <si>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</si>
  <si>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</si>
  <si>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</si>
  <si>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</si>
  <si>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</si>
  <si>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</si>
  <si>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</si>
  <si>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</si>
  <si>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</si>
  <si>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</si>
  <si>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</si>
  <si>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</si>
  <si>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</si>
  <si>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</si>
  <si>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</si>
  <si>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</si>
  <si>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</si>
  <si>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</si>
  <si>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</si>
  <si>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</si>
  <si>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</si>
  <si>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</si>
  <si>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</si>
  <si>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</si>
  <si>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</si>
  <si>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</si>
  <si>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</si>
  <si>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</si>
  <si>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</si>
  <si>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</si>
  <si>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</si>
  <si>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</si>
  <si>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</si>
  <si>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</si>
  <si>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</si>
  <si>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</si>
  <si>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</si>
  <si>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</si>
  <si>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</si>
  <si>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</si>
  <si>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</si>
  <si>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</si>
  <si>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</si>
  <si>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</si>
  <si>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</si>
  <si>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</si>
  <si>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</si>
  <si>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</si>
  <si>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</si>
  <si>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</si>
  <si>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</si>
  <si>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</si>
  <si>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</si>
  <si>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</si>
  <si>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</si>
  <si>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</si>
  <si>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</si>
  <si>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</si>
  <si>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</si>
  <si>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</si>
  <si>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</si>
  <si>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</si>
  <si>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</si>
  <si>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</si>
  <si>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</si>
  <si>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</si>
  <si>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</si>
  <si>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</si>
  <si>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</si>
  <si>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</si>
  <si>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</si>
  <si>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</si>
  <si>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</si>
  <si>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</si>
  <si>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</si>
  <si>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</si>
  <si>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</si>
  <si>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</si>
  <si>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</si>
  <si>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</si>
  <si>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</si>
  <si>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</si>
  <si>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</si>
  <si>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</si>
  <si>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</si>
  <si>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</si>
  <si>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</si>
  <si>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</si>
  <si>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</si>
  <si>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</si>
  <si>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</si>
  <si>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</si>
  <si>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</si>
  <si>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</si>
  <si>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</si>
  <si>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</si>
  <si>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</si>
  <si>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</si>
  <si>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</si>
  <si>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</si>
  <si>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</si>
  <si>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</si>
  <si>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</si>
  <si>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</si>
  <si>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</si>
  <si>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</si>
  <si>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</si>
  <si>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</si>
  <si>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</si>
  <si>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</si>
  <si>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</si>
  <si>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</si>
  <si>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</si>
  <si>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</si>
  <si>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</si>
  <si>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</si>
  <si>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</si>
  <si>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</si>
  <si>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</si>
  <si>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</si>
  <si>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</si>
  <si>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</si>
  <si>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</si>
  <si>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</si>
  <si>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</si>
  <si>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</si>
  <si>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</si>
  <si>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</si>
  <si>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</si>
  <si>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</si>
  <si>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</si>
  <si>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</si>
  <si>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</si>
  <si>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</si>
  <si>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</si>
  <si>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</si>
  <si>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</si>
  <si>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</si>
  <si>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</si>
  <si>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</si>
  <si>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</si>
  <si>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</si>
  <si>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</si>
  <si>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</si>
  <si>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</si>
  <si>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</si>
  <si>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</si>
  <si>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</si>
  <si>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</si>
  <si>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</si>
  <si>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</si>
  <si>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</si>
  <si>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</si>
  <si>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</si>
  <si>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</si>
  <si>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</si>
  <si>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</si>
  <si>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</si>
  <si>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</si>
  <si>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</si>
  <si>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</si>
  <si>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</si>
  <si>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</si>
  <si>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</si>
  <si>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</si>
  <si>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</si>
  <si>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</si>
  <si>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</si>
  <si>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</si>
  <si>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</si>
  <si>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</si>
  <si>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</si>
  <si>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</si>
  <si>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</si>
  <si>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</si>
  <si>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</si>
  <si>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</si>
  <si>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</si>
  <si>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</si>
  <si>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</si>
  <si>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</si>
  <si>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</si>
  <si>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</si>
  <si>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</si>
  <si>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</si>
  <si>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</si>
  <si>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</si>
  <si>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</si>
  <si>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</si>
  <si>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</si>
  <si>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</si>
  <si>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</si>
  <si>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</si>
  <si>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</si>
  <si>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</si>
  <si>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</si>
  <si>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</si>
  <si>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</si>
  <si>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</si>
  <si>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</si>
  <si>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</si>
  <si>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</si>
  <si>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</si>
  <si>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</si>
  <si>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</si>
  <si>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</si>
  <si>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</si>
  <si>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</si>
  <si>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</si>
  <si>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</si>
  <si>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</si>
  <si>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</si>
  <si>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</si>
  <si>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</si>
  <si>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</si>
  <si>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</si>
  <si>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</si>
  <si>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</si>
  <si>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</si>
  <si>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</si>
  <si>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</si>
  <si>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</si>
  <si>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</si>
  <si>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</si>
  <si>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</si>
  <si>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</si>
  <si>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</si>
  <si>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</si>
  <si>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</si>
  <si>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</si>
  <si>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</si>
  <si>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</si>
  <si>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</si>
  <si>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</si>
  <si>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</si>
  <si>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</si>
  <si>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</si>
  <si>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</si>
  <si>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</si>
  <si>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</si>
  <si>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</si>
  <si>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</si>
  <si>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</si>
  <si>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</si>
  <si>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</si>
  <si>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</si>
  <si>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</si>
  <si>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</si>
  <si>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</si>
  <si>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</si>
  <si>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</si>
  <si>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</si>
  <si>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</si>
  <si>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</si>
  <si>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</si>
  <si>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</si>
  <si>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</si>
  <si>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</si>
  <si>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</si>
  <si>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</si>
  <si>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</si>
  <si>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</si>
  <si>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</si>
  <si>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</si>
  <si>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</si>
  <si>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</si>
  <si>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</si>
  <si>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</si>
  <si>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</si>
  <si>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</si>
  <si>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</si>
  <si>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</si>
  <si>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</si>
  <si>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</si>
  <si>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</si>
  <si>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</si>
  <si>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</si>
  <si>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</si>
  <si>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</si>
  <si>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</si>
  <si>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</si>
  <si>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</si>
  <si>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</si>
  <si>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</si>
  <si>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</si>
  <si>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</si>
  <si>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</si>
  <si>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</si>
  <si>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</si>
  <si>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</si>
  <si>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</si>
  <si>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</si>
  <si>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</si>
  <si>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</si>
  <si>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</si>
  <si>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</si>
  <si>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</si>
  <si>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</si>
  <si>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</si>
  <si>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</si>
  <si>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</si>
  <si>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</si>
  <si>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</si>
  <si>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</si>
  <si>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</si>
  <si>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</si>
  <si>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</si>
  <si>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</si>
  <si>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</si>
  <si>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</si>
  <si>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</si>
  <si>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</si>
  <si>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</si>
  <si>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</si>
  <si>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</si>
  <si>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</si>
  <si>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</si>
  <si>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</si>
  <si>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</si>
  <si>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</si>
  <si>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</si>
  <si>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</si>
  <si>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</si>
  <si>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</si>
  <si>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</si>
  <si>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</si>
  <si>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</si>
  <si>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</si>
  <si>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</si>
  <si>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</si>
  <si>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</si>
  <si>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</si>
  <si>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</si>
  <si>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</si>
  <si>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</si>
  <si>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</si>
  <si>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</si>
  <si>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</si>
  <si>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</si>
  <si>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</si>
  <si>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</si>
  <si>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</si>
  <si>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</si>
  <si>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</si>
  <si>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</si>
  <si>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</si>
  <si>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</si>
  <si>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</si>
  <si>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</si>
  <si>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</si>
  <si>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</si>
  <si>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</si>
  <si>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</si>
  <si>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</si>
  <si>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</si>
  <si>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</si>
  <si>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</si>
  <si>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</si>
  <si>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</si>
  <si>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</si>
  <si>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</si>
  <si>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</si>
  <si>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</si>
  <si>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</si>
  <si>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</si>
  <si>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</si>
  <si>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</si>
  <si>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</si>
  <si>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</si>
  <si>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</si>
  <si>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</si>
  <si>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</si>
  <si>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</si>
  <si>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</si>
  <si>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</si>
  <si>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</si>
  <si>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</si>
  <si>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</si>
  <si>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</si>
  <si>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</si>
  <si>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</si>
  <si>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</si>
  <si>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</si>
  <si>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</si>
  <si>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</si>
  <si>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</si>
  <si>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</si>
  <si>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</si>
  <si>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</si>
  <si>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</si>
  <si>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</si>
  <si>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</si>
  <si>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</si>
  <si>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</si>
  <si>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</si>
  <si>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</si>
  <si>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</si>
  <si>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</si>
  <si>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</si>
  <si>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</si>
  <si>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</si>
  <si>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</si>
  <si>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</si>
  <si>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</si>
  <si>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</si>
  <si>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</si>
  <si>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</si>
  <si>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</si>
  <si>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</si>
  <si>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</si>
  <si>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</si>
  <si>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</si>
  <si>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</si>
  <si>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</si>
  <si>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</si>
  <si>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</si>
  <si>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</si>
  <si>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</si>
  <si>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</si>
  <si>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</si>
  <si>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</si>
  <si>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</si>
  <si>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</si>
  <si>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</si>
  <si>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</si>
  <si>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</si>
  <si>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</si>
  <si>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</si>
  <si>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</si>
  <si>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</si>
  <si>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</si>
  <si>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</si>
  <si>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</si>
  <si>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</si>
  <si>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</si>
  <si>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</si>
  <si>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</si>
  <si>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</si>
  <si>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</si>
  <si>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</si>
  <si>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</si>
  <si>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</si>
  <si>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</si>
  <si>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</si>
  <si>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</si>
  <si>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</si>
  <si>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</si>
  <si>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</si>
  <si>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</si>
  <si>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</si>
  <si>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</si>
  <si>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</si>
  <si>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</si>
  <si>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</si>
  <si>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</si>
  <si>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</si>
  <si>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</si>
  <si>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</si>
  <si>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</si>
  <si>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</si>
  <si>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</si>
  <si>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</si>
  <si>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</si>
  <si>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</si>
  <si>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</si>
  <si>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</si>
  <si>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</si>
  <si>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</si>
  <si>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</si>
  <si>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</si>
  <si>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</si>
  <si>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</si>
  <si>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</si>
  <si>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</si>
  <si>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</si>
  <si>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</si>
  <si>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</si>
  <si>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</si>
  <si>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</si>
  <si>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</si>
  <si>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</si>
  <si>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</si>
  <si>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</si>
  <si>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</si>
  <si>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</si>
  <si>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</si>
  <si>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</si>
  <si>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</si>
  <si>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</si>
  <si>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</si>
  <si>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</si>
  <si>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</si>
  <si>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</si>
  <si>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</si>
  <si>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</si>
  <si>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</si>
  <si>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</si>
  <si>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</si>
  <si>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</si>
  <si>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</si>
  <si>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</si>
  <si>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</si>
  <si>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</si>
  <si>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</si>
  <si>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</si>
  <si>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</si>
  <si>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</si>
  <si>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</si>
  <si>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</si>
  <si>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</si>
  <si>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</si>
  <si>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</si>
  <si>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</si>
  <si>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</si>
  <si>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</si>
  <si>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</si>
  <si>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</si>
  <si>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</si>
  <si>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</si>
  <si>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</si>
  <si>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</si>
  <si>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</si>
  <si>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</si>
  <si>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</si>
  <si>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</si>
  <si>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</si>
  <si>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</si>
  <si>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</si>
  <si>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</si>
  <si>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</si>
  <si>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</si>
  <si>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</si>
  <si>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</si>
  <si>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</si>
  <si>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</si>
  <si>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</si>
  <si>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</si>
  <si>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</si>
  <si>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</si>
  <si>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</si>
  <si>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</si>
  <si>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</si>
  <si>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</si>
  <si>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</si>
  <si>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</si>
  <si>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</si>
  <si>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</si>
  <si>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</si>
  <si>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</si>
  <si>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</si>
  <si>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</si>
  <si>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</si>
  <si>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</si>
  <si>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</si>
  <si>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</si>
  <si>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</si>
  <si>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</si>
  <si>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</si>
  <si>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</si>
  <si>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</si>
  <si>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</si>
  <si>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</si>
  <si>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</si>
  <si>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</si>
  <si>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</si>
  <si>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</si>
  <si>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</si>
  <si>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</si>
  <si>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</si>
  <si>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</si>
  <si>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</si>
  <si>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</si>
  <si>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</si>
  <si>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</si>
  <si>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</si>
  <si>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</si>
  <si>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</si>
  <si>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</si>
  <si>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</si>
  <si>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</si>
  <si>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</si>
  <si>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</si>
  <si>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</si>
  <si>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</si>
  <si>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</si>
  <si>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</si>
  <si>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</si>
  <si>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</si>
  <si>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</si>
  <si>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</si>
  <si>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</si>
  <si>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</si>
  <si>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</si>
  <si>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</si>
  <si>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</si>
  <si>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</si>
  <si>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</si>
  <si>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</si>
  <si>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</si>
  <si>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</si>
  <si>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</si>
  <si>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</si>
  <si>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</si>
  <si>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</si>
  <si>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</si>
  <si>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</si>
  <si>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</si>
  <si>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</si>
  <si>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</si>
  <si>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</si>
  <si>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</si>
  <si>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</si>
  <si>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</si>
  <si>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</si>
  <si>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</si>
  <si>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</si>
  <si>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</si>
  <si>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</si>
  <si>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</si>
  <si>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</si>
  <si>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</si>
  <si>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</si>
  <si>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</si>
  <si>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</si>
  <si>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</si>
  <si>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</si>
  <si>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</si>
  <si>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</si>
  <si>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</si>
  <si>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</si>
  <si>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</si>
  <si>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</si>
  <si>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</si>
  <si>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</si>
  <si>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</si>
  <si>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</si>
  <si>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</si>
  <si>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</si>
  <si>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</si>
  <si>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</si>
  <si>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</si>
  <si>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</si>
  <si>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</si>
  <si>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</si>
  <si>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</si>
  <si>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</si>
  <si>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</si>
  <si>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</si>
  <si>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</si>
  <si>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</si>
  <si>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</si>
  <si>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</si>
  <si>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</si>
  <si>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</si>
  <si>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</si>
  <si>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</si>
  <si>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</si>
  <si>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</si>
  <si>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</si>
  <si>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</si>
  <si>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</si>
  <si>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</si>
  <si>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</si>
  <si>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</si>
  <si>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</si>
  <si>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</si>
  <si>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</si>
  <si>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</si>
  <si>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</si>
  <si>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</si>
  <si>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</si>
  <si>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</si>
  <si>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</si>
  <si>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</si>
  <si>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</si>
  <si>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</si>
  <si>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</si>
  <si>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</si>
  <si>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</si>
  <si>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</si>
  <si>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</si>
  <si>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</si>
  <si>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</si>
  <si>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</si>
  <si>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</si>
  <si>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</si>
  <si>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</si>
  <si>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</si>
  <si>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</si>
  <si>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</si>
  <si>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</si>
  <si>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</si>
  <si>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</si>
  <si>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</si>
  <si>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</si>
  <si>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</si>
  <si>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</si>
  <si>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</si>
  <si>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</si>
  <si>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</si>
  <si>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</si>
  <si>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</si>
  <si>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</si>
  <si>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</si>
  <si>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</si>
  <si>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</si>
  <si>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</si>
  <si>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</si>
  <si>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</si>
  <si>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</si>
  <si>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</si>
  <si>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</si>
  <si>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</si>
  <si>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</si>
  <si>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</si>
  <si>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</si>
  <si>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</si>
  <si>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</si>
  <si>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</si>
  <si>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</si>
  <si>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</si>
  <si>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</si>
  <si>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</si>
  <si>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</si>
  <si>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</si>
  <si>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</si>
  <si>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</si>
  <si>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</si>
  <si>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</si>
  <si>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</si>
  <si>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</si>
  <si>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</si>
  <si>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</si>
  <si>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</si>
  <si>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</si>
  <si>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</si>
  <si>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</si>
  <si>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</si>
  <si>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</si>
  <si>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</si>
  <si>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</si>
  <si>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</si>
  <si>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</si>
  <si>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</si>
  <si>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</si>
  <si>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</si>
  <si>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</si>
  <si>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</si>
  <si>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</si>
  <si>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</si>
  <si>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</si>
  <si>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</si>
  <si>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</si>
  <si>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</si>
  <si>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</si>
  <si>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</si>
  <si>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</si>
  <si>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</si>
  <si>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</si>
  <si>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</si>
  <si>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</si>
  <si>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</si>
  <si>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</si>
  <si>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</si>
  <si>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</si>
  <si>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</si>
  <si>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</si>
  <si>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</si>
  <si>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</si>
  <si>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</si>
  <si>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</si>
  <si>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</si>
  <si>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</si>
  <si>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</si>
  <si>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</si>
  <si>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</si>
  <si>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</si>
  <si>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</si>
  <si>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</si>
  <si>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</si>
  <si>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</si>
  <si>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</si>
  <si>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</si>
  <si>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</si>
  <si>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</si>
  <si>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</si>
  <si>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</si>
  <si>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</si>
  <si>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</si>
  <si>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</si>
  <si>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</si>
  <si>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</si>
  <si>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</si>
  <si>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</si>
  <si>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</si>
  <si>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</si>
  <si>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</si>
  <si>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</si>
  <si>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</si>
  <si>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</si>
  <si>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</si>
  <si>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</si>
  <si>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</si>
  <si>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</si>
  <si>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</si>
  <si>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</si>
  <si>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</si>
  <si>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</si>
  <si>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</si>
  <si>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</si>
  <si>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</si>
  <si>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</si>
  <si>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</si>
  <si>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</si>
  <si>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</si>
  <si>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</si>
  <si>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</si>
  <si>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</si>
  <si>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</si>
  <si>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</si>
  <si>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</si>
  <si>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</si>
  <si>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</si>
  <si>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</si>
  <si>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</si>
  <si>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</si>
  <si>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</si>
  <si>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</si>
  <si>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</si>
  <si>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</si>
  <si>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</si>
  <si>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</si>
  <si>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</si>
  <si>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</si>
  <si>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</si>
  <si>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</si>
  <si>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</si>
  <si>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</si>
  <si>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</si>
  <si>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</si>
  <si>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</si>
  <si>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</si>
  <si>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</si>
  <si>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</si>
  <si>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</si>
  <si>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</si>
  <si>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</si>
  <si>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</si>
  <si>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</si>
  <si>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</si>
  <si>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</si>
  <si>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</si>
  <si>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</si>
  <si>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</si>
  <si>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</si>
  <si>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</si>
  <si>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</si>
  <si>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</si>
  <si>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</si>
  <si>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</si>
  <si>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</si>
  <si>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</si>
  <si>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</si>
  <si>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</si>
  <si>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</si>
  <si>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</si>
  <si>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</si>
  <si>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</si>
  <si>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</si>
  <si>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</si>
  <si>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</si>
  <si>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</si>
  <si>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</si>
  <si>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</si>
  <si>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</si>
  <si>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</si>
  <si>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</si>
  <si>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</si>
  <si>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</si>
  <si>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</si>
  <si>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</si>
  <si>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</si>
  <si>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</si>
  <si>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</si>
  <si>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</si>
  <si>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</si>
  <si>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</si>
  <si>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</si>
  <si>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</si>
  <si>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</si>
  <si>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</si>
  <si>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</si>
  <si>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</si>
  <si>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</si>
  <si>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</si>
  <si>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</si>
  <si>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</si>
  <si>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</si>
  <si>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</si>
  <si>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</si>
  <si>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</si>
  <si>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</si>
  <si>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</si>
  <si>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</si>
  <si>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</si>
  <si>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</si>
  <si>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</si>
  <si>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</si>
  <si>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</si>
  <si>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</si>
  <si>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</si>
  <si>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</si>
  <si>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</si>
  <si>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</si>
  <si>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</si>
  <si>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</si>
  <si>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</si>
  <si>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</si>
  <si>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</si>
  <si>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</si>
  <si>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</si>
  <si>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</si>
  <si>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</si>
  <si>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</si>
  <si>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</si>
  <si>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</si>
  <si>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</si>
  <si>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</si>
  <si>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</si>
  <si>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</si>
  <si>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</si>
  <si>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</si>
  <si>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</si>
  <si>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</si>
  <si>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</si>
  <si>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</si>
  <si>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</si>
  <si>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</si>
  <si>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</si>
  <si>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</si>
  <si>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</si>
  <si>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</si>
  <si>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</si>
  <si>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</si>
  <si>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</si>
  <si>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</si>
  <si>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</si>
  <si>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</si>
  <si>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</si>
  <si>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</si>
  <si>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</si>
  <si>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</si>
  <si>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</si>
  <si>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</si>
  <si>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</si>
  <si>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</si>
  <si>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</si>
  <si>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</si>
  <si>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</si>
  <si>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</si>
  <si>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</si>
  <si>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</si>
  <si>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</si>
  <si>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</si>
  <si>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</si>
  <si>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</si>
  <si>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</si>
  <si>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</si>
  <si>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</si>
  <si>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</si>
  <si>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</si>
  <si>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</si>
  <si>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</si>
  <si>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</si>
  <si>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</si>
  <si>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</si>
  <si>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</si>
  <si>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</si>
  <si>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</si>
  <si>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</si>
  <si>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</si>
  <si>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</si>
  <si>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</si>
  <si>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</si>
  <si>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</si>
  <si>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</si>
  <si>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</si>
  <si>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</si>
  <si>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</si>
  <si>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</si>
  <si>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</si>
  <si>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</si>
  <si>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</si>
  <si>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</si>
  <si>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</si>
  <si>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</si>
  <si>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</si>
  <si>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</si>
  <si>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</si>
  <si>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</si>
  <si>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</si>
  <si>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</si>
  <si>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</si>
  <si>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</si>
  <si>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</si>
  <si>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</si>
  <si>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</si>
  <si>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</si>
  <si>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</si>
  <si>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</si>
  <si>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</si>
  <si>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</si>
  <si>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</si>
  <si>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</si>
  <si>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</si>
  <si>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</si>
  <si>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</si>
  <si>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</si>
  <si>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</si>
  <si>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</si>
  <si>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</si>
  <si>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</si>
  <si>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</si>
  <si>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</si>
  <si>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</si>
  <si>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</si>
  <si>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</si>
  <si>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</si>
  <si>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</si>
  <si>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</si>
  <si>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</si>
  <si>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</si>
  <si>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</si>
  <si>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</si>
  <si>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</si>
  <si>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</si>
  <si>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</si>
  <si>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</si>
  <si>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</si>
  <si>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</si>
  <si>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</si>
  <si>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</si>
  <si>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</si>
  <si>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</si>
  <si>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</si>
  <si>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</si>
  <si>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</si>
  <si>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</si>
  <si>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</si>
  <si>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</si>
  <si>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</si>
  <si>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</si>
  <si>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</si>
  <si>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</si>
  <si>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</si>
  <si>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</si>
  <si>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</si>
  <si>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</si>
  <si>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</si>
  <si>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</si>
  <si>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</si>
  <si>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</si>
  <si>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</si>
  <si>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</si>
  <si>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</si>
  <si>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</si>
  <si>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</si>
  <si>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</si>
  <si>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</si>
  <si>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</si>
  <si>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</si>
  <si>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</si>
  <si>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</si>
  <si>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</si>
  <si>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</si>
  <si>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</si>
  <si>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</si>
  <si>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</si>
  <si>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</si>
  <si>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</si>
  <si>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</si>
  <si>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</si>
  <si>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</si>
  <si>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</si>
  <si>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</si>
  <si>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</si>
  <si>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</si>
  <si>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</si>
  <si>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</si>
  <si>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聯絡人：李秀靜</t>
    <phoneticPr fontId="4" type="noConversion"/>
  </si>
  <si>
    <t>電話：089-896200分機252</t>
    <phoneticPr fontId="4" type="noConversion"/>
  </si>
  <si>
    <t>電子信箱：dhh005@dh.taitung.gov.tw</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</si>
  <si>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</si>
  <si>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</si>
  <si>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</si>
  <si>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</si>
  <si>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</si>
  <si>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</si>
  <si>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</si>
  <si>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</si>
  <si>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</si>
  <si>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</si>
  <si>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</si>
  <si>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</si>
  <si>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</si>
  <si>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</si>
  <si>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</si>
  <si>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</si>
  <si>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</si>
  <si>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</si>
  <si>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</si>
  <si>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</si>
  <si>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</si>
  <si>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</si>
  <si>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</si>
  <si>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</si>
  <si>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</si>
  <si>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</si>
  <si>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</si>
  <si>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</si>
  <si>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</si>
  <si>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</si>
  <si>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</si>
  <si>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</si>
  <si>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</si>
  <si>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</si>
  <si>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</si>
  <si>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</si>
  <si>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</si>
  <si>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</si>
  <si>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</si>
  <si>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</si>
  <si>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</si>
  <si>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</si>
  <si>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</si>
  <si>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</si>
  <si>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</si>
  <si>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</si>
  <si>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</si>
  <si>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</si>
  <si>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</si>
  <si>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</si>
  <si>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</si>
  <si>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</si>
  <si>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</si>
  <si>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</si>
  <si>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</si>
  <si>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</si>
  <si>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</si>
  <si>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</si>
  <si>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</si>
  <si>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</si>
  <si>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</si>
  <si>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</si>
  <si>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</si>
  <si>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</si>
  <si>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</si>
  <si>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</si>
  <si>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</si>
  <si>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</si>
  <si>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</si>
  <si>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</si>
  <si>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</si>
  <si>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</si>
  <si>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</si>
  <si>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</si>
  <si>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</si>
  <si>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</si>
  <si>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</si>
  <si>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</si>
  <si>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</si>
  <si>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</si>
  <si>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</si>
  <si>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</si>
  <si>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</si>
  <si>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</si>
  <si>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</si>
  <si>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</si>
  <si>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</si>
  <si>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</si>
  <si>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</si>
  <si>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</si>
  <si>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</si>
  <si>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</si>
  <si>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上次公告日期: 113年6月6日</t>
    <phoneticPr fontId="4" type="noConversion"/>
  </si>
  <si>
    <r>
      <t>本次公告日期: 113年7月</t>
    </r>
    <r>
      <rPr>
        <sz val="11"/>
        <rFont val="標楷體"/>
        <family val="4"/>
        <charset val="136"/>
      </rPr>
      <t>17</t>
    </r>
    <r>
      <rPr>
        <sz val="11"/>
        <color indexed="8"/>
        <rFont val="標楷體"/>
        <family val="4"/>
        <charset val="136"/>
      </rPr>
      <t>日</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</si>
</sst>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s>
  <fonts count="210" x14ac:knownFonts="1">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u/>
      <sz val="10.5"/>
      <name val="新細明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593">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31" fillId="0" borderId="15" xfId="156" applyNumberFormat="1" applyFont="1" applyBorder="1" applyAlignment="1">
      <alignment horizontal="right" vertical="center"/>
    </xf>
    <xf numFmtId="200" fontId="31" fillId="0" borderId="86" xfId="156" applyNumberFormat="1" applyFont="1" applyBorder="1" applyAlignment="1">
      <alignment horizontal="right" vertical="center"/>
    </xf>
    <xf numFmtId="200" fontId="31" fillId="0" borderId="6" xfId="156" applyNumberFormat="1" applyFont="1" applyBorder="1" applyAlignment="1">
      <alignment horizontal="right" vertical="center"/>
    </xf>
    <xf numFmtId="200" fontId="31" fillId="0" borderId="6" xfId="156" applyNumberFormat="1" applyFont="1" applyBorder="1" applyAlignment="1">
      <alignment horizontal="right" vertical="center" wrapText="1"/>
    </xf>
    <xf numFmtId="200" fontId="31" fillId="0" borderId="82" xfId="156" applyNumberFormat="1" applyFont="1" applyBorder="1" applyAlignment="1">
      <alignment horizontal="right" vertical="center" wrapText="1"/>
    </xf>
    <xf numFmtId="200" fontId="31" fillId="0" borderId="87" xfId="156" applyNumberFormat="1" applyFont="1" applyBorder="1" applyAlignment="1">
      <alignment horizontal="right" vertical="center"/>
    </xf>
    <xf numFmtId="200" fontId="24" fillId="0" borderId="15" xfId="156" applyNumberFormat="1" applyFont="1" applyBorder="1" applyAlignment="1">
      <alignment horizontal="right" vertical="center"/>
    </xf>
    <xf numFmtId="200" fontId="24" fillId="0" borderId="4" xfId="156" applyNumberFormat="1" applyFont="1" applyBorder="1" applyAlignment="1">
      <alignment horizontal="right" vertical="center"/>
    </xf>
    <xf numFmtId="200" fontId="31" fillId="0" borderId="10" xfId="156" applyNumberFormat="1" applyFont="1" applyBorder="1" applyAlignment="1">
      <alignment horizontal="right" vertical="center"/>
    </xf>
    <xf numFmtId="200" fontId="31" fillId="0" borderId="4" xfId="156" applyNumberFormat="1" applyFont="1" applyBorder="1" applyAlignment="1">
      <alignment horizontal="right" vertical="center"/>
    </xf>
    <xf numFmtId="200" fontId="31" fillId="0" borderId="35" xfId="156" applyNumberFormat="1" applyFont="1" applyBorder="1" applyAlignment="1">
      <alignment horizontal="right" vertical="center"/>
    </xf>
    <xf numFmtId="200" fontId="24" fillId="11" borderId="15" xfId="156" applyNumberFormat="1" applyFont="1" applyFill="1" applyBorder="1" applyAlignment="1">
      <alignment horizontal="right" vertical="center"/>
    </xf>
    <xf numFmtId="200" fontId="31" fillId="11" borderId="4" xfId="156" applyNumberFormat="1" applyFont="1" applyFill="1" applyBorder="1" applyAlignment="1">
      <alignment horizontal="right" vertical="center"/>
    </xf>
    <xf numFmtId="200" fontId="31" fillId="11" borderId="10" xfId="156" applyNumberFormat="1" applyFont="1" applyFill="1" applyBorder="1" applyAlignment="1">
      <alignment horizontal="right" vertical="center"/>
    </xf>
    <xf numFmtId="200" fontId="31" fillId="11" borderId="8" xfId="156" applyNumberFormat="1" applyFont="1" applyFill="1" applyBorder="1" applyAlignment="1">
      <alignment horizontal="right" vertical="center"/>
    </xf>
    <xf numFmtId="188" fontId="83" fillId="0" borderId="4" xfId="156" applyNumberFormat="1" applyFont="1" applyBorder="1" applyAlignment="1">
      <alignment horizontal="right" vertical="center"/>
    </xf>
    <xf numFmtId="188" fontId="83" fillId="0" borderId="8" xfId="156" applyNumberFormat="1" applyFont="1" applyBorder="1" applyAlignment="1">
      <alignment horizontal="righ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7"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199" xfId="4" applyNumberFormat="1" applyFont="1" applyBorder="1"/>
    <xf numFmtId="182" fontId="31" fillId="0" borderId="42" xfId="4" applyNumberFormat="1" applyFont="1" applyBorder="1"/>
    <xf numFmtId="182" fontId="31" fillId="0" borderId="43" xfId="4" applyNumberFormat="1" applyFont="1" applyBorder="1"/>
    <xf numFmtId="182" fontId="31" fillId="0" borderId="200"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31" fillId="0" borderId="201"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9"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11" xfId="130" applyFont="1" applyBorder="1" applyProtection="1">
      <protection locked="0"/>
    </xf>
    <xf numFmtId="0" fontId="0" fillId="0" borderId="58" xfId="130" applyFont="1" applyBorder="1" applyAlignment="1" applyProtection="1">
      <alignment horizontal="right" vertical="center"/>
      <protection locked="0"/>
    </xf>
    <xf numFmtId="0" fontId="24" fillId="0" borderId="212" xfId="130" applyFont="1" applyBorder="1" applyProtection="1">
      <protection locked="0"/>
    </xf>
    <xf numFmtId="0" fontId="0" fillId="0" borderId="213"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10"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203" xfId="130" applyFont="1" applyBorder="1" applyAlignment="1" applyProtection="1">
      <alignment vertical="center"/>
      <protection locked="0"/>
    </xf>
    <xf numFmtId="0" fontId="31" fillId="0" borderId="214"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7"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8" xfId="130" applyFont="1" applyBorder="1" applyAlignment="1" applyProtection="1">
      <alignment horizontal="center" vertical="top"/>
      <protection locked="0"/>
    </xf>
    <xf numFmtId="0" fontId="31" fillId="0" borderId="59" xfId="130" applyFont="1" applyBorder="1" applyProtection="1">
      <protection locked="0"/>
    </xf>
    <xf numFmtId="0" fontId="83" fillId="0" borderId="219"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11"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13"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202" xfId="150" applyFont="1" applyBorder="1" applyAlignment="1" applyProtection="1">
      <alignment horizontal="center" vertical="center" wrapText="1"/>
      <protection locked="0"/>
    </xf>
    <xf numFmtId="0" fontId="24" fillId="0" borderId="220" xfId="150" applyFont="1" applyBorder="1" applyAlignment="1" applyProtection="1">
      <alignment horizontal="center" vertical="center" wrapText="1"/>
      <protection locked="0"/>
    </xf>
    <xf numFmtId="0" fontId="24" fillId="0" borderId="204" xfId="150" applyFont="1" applyBorder="1" applyAlignment="1" applyProtection="1">
      <alignment horizontal="center" vertical="center" wrapText="1"/>
      <protection locked="0"/>
    </xf>
    <xf numFmtId="0" fontId="24" fillId="0" borderId="206" xfId="150" applyFont="1" applyBorder="1" applyAlignment="1" applyProtection="1">
      <alignment horizontal="center" vertical="center" wrapText="1"/>
      <protection locked="0"/>
    </xf>
    <xf numFmtId="0" fontId="24" fillId="0" borderId="211" xfId="150" applyFont="1" applyBorder="1" applyProtection="1">
      <alignment vertical="center"/>
      <protection locked="0"/>
    </xf>
    <xf numFmtId="0" fontId="24" fillId="0" borderId="212"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202" xfId="152" applyFont="1" applyBorder="1" applyAlignment="1" applyProtection="1">
      <alignment horizontal="distributed" vertical="center" wrapText="1"/>
      <protection locked="0"/>
    </xf>
    <xf numFmtId="0" fontId="31" fillId="0" borderId="220" xfId="152" applyFont="1" applyBorder="1" applyAlignment="1" applyProtection="1">
      <alignment horizontal="distributed" vertical="center" wrapText="1"/>
      <protection locked="0"/>
    </xf>
    <xf numFmtId="0" fontId="31" fillId="0" borderId="204" xfId="152" applyFont="1" applyBorder="1" applyAlignment="1" applyProtection="1">
      <alignment horizontal="distributed" vertical="center" wrapText="1"/>
      <protection locked="0"/>
    </xf>
    <xf numFmtId="0" fontId="31" fillId="0" borderId="206" xfId="152" applyFont="1" applyBorder="1" applyAlignment="1" applyProtection="1">
      <alignment horizontal="distributed" vertical="center" wrapText="1"/>
      <protection locked="0"/>
    </xf>
    <xf numFmtId="0" fontId="31" fillId="0" borderId="211" xfId="152" applyFont="1" applyBorder="1" applyAlignment="1" applyProtection="1">
      <alignment horizontal="distributed" vertical="center"/>
      <protection locked="0"/>
    </xf>
    <xf numFmtId="43" fontId="31" fillId="0" borderId="210" xfId="156" applyFont="1" applyBorder="1" applyAlignment="1" applyProtection="1">
      <alignment horizontal="right" vertical="center"/>
      <protection locked="0"/>
    </xf>
    <xf numFmtId="0" fontId="83" fillId="0" borderId="211"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12" xfId="152" applyFont="1" applyBorder="1" applyAlignment="1" applyProtection="1">
      <alignment vertical="center"/>
      <protection locked="0"/>
    </xf>
    <xf numFmtId="43" fontId="83" fillId="0" borderId="213"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4"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21" xfId="154" applyFont="1" applyBorder="1" applyAlignment="1">
      <alignment horizontal="center"/>
    </xf>
    <xf numFmtId="37" fontId="31" fillId="0" borderId="221" xfId="154" applyFont="1" applyBorder="1" applyAlignment="1">
      <alignment horizontal="right"/>
    </xf>
    <xf numFmtId="198" fontId="31" fillId="0" borderId="221" xfId="154" applyNumberFormat="1" applyFont="1" applyBorder="1" applyAlignment="1">
      <alignment horizontal="right"/>
    </xf>
    <xf numFmtId="37" fontId="31" fillId="0" borderId="224" xfId="154" applyFont="1" applyBorder="1" applyAlignment="1">
      <alignment horizontal="center"/>
    </xf>
    <xf numFmtId="37" fontId="31" fillId="0" borderId="224" xfId="154" applyFont="1" applyBorder="1" applyAlignment="1">
      <alignment horizontal="right"/>
    </xf>
    <xf numFmtId="198" fontId="31" fillId="0" borderId="224" xfId="154" applyNumberFormat="1" applyFont="1" applyBorder="1" applyAlignment="1">
      <alignment horizontal="right"/>
    </xf>
    <xf numFmtId="200" fontId="26" fillId="0" borderId="76" xfId="130" applyNumberFormat="1" applyFont="1" applyBorder="1" applyAlignment="1" applyProtection="1">
      <alignment horizontal="right" vertical="center"/>
      <protection locked="0"/>
    </xf>
    <xf numFmtId="200" fontId="26" fillId="0" borderId="76" xfId="156" applyNumberFormat="1" applyFont="1" applyBorder="1" applyAlignment="1" applyProtection="1">
      <alignment horizontal="right" vertical="center"/>
      <protection locked="0"/>
    </xf>
    <xf numFmtId="200" fontId="96" fillId="0" borderId="63" xfId="32" applyNumberFormat="1" applyFont="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hidden="1"/>
    </xf>
    <xf numFmtId="200" fontId="96" fillId="41" borderId="63" xfId="32" applyNumberFormat="1" applyFont="1" applyFill="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locked="0"/>
    </xf>
    <xf numFmtId="200" fontId="32" fillId="41" borderId="63" xfId="32" applyNumberFormat="1" applyFont="1" applyFill="1" applyBorder="1" applyAlignment="1" applyProtection="1">
      <alignment horizontal="right" vertical="center"/>
      <protection locked="0"/>
    </xf>
    <xf numFmtId="200" fontId="26" fillId="41" borderId="76" xfId="130" applyNumberFormat="1" applyFont="1" applyFill="1" applyBorder="1" applyAlignment="1" applyProtection="1">
      <alignment horizontal="right" vertical="center"/>
      <protection locked="0"/>
    </xf>
    <xf numFmtId="200" fontId="26" fillId="41" borderId="76" xfId="156" applyNumberFormat="1" applyFont="1" applyFill="1" applyBorder="1" applyAlignment="1" applyProtection="1">
      <alignment horizontal="right" vertical="center"/>
      <protection locked="0"/>
    </xf>
    <xf numFmtId="200" fontId="38" fillId="41" borderId="76" xfId="130" applyNumberFormat="1" applyFont="1" applyFill="1" applyBorder="1" applyAlignment="1" applyProtection="1">
      <alignment horizontal="right" vertical="center"/>
      <protection locked="0"/>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200" fontId="26" fillId="0" borderId="4" xfId="38" applyNumberFormat="1" applyFont="1" applyBorder="1" applyAlignment="1" applyProtection="1">
      <alignment horizontal="right" vertical="center"/>
      <protection hidden="1"/>
    </xf>
    <xf numFmtId="200" fontId="26" fillId="41" borderId="4" xfId="38" applyNumberFormat="1" applyFont="1" applyFill="1" applyBorder="1" applyAlignment="1" applyProtection="1">
      <alignment horizontal="right" vertical="center"/>
      <protection hidden="1"/>
    </xf>
    <xf numFmtId="200" fontId="22" fillId="0" borderId="76" xfId="130" applyNumberFormat="1" applyFont="1" applyBorder="1" applyAlignment="1" applyProtection="1">
      <alignment horizontal="right" vertical="center"/>
      <protection locked="0"/>
    </xf>
    <xf numFmtId="200" fontId="22" fillId="41" borderId="76" xfId="130" applyNumberFormat="1" applyFont="1" applyFill="1" applyBorder="1" applyAlignment="1" applyProtection="1">
      <alignment horizontal="right" vertical="center"/>
      <protection locked="0"/>
    </xf>
    <xf numFmtId="200" fontId="38" fillId="41" borderId="76" xfId="156" applyNumberFormat="1" applyFont="1" applyFill="1" applyBorder="1" applyAlignment="1" applyProtection="1">
      <alignment horizontal="right" vertical="center"/>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2" fillId="42" borderId="4" xfId="1" applyFont="1" applyFill="1" applyBorder="1" applyAlignment="1">
      <alignment horizontal="center" vertical="center" wrapText="1"/>
    </xf>
    <xf numFmtId="176" fontId="17" fillId="42" borderId="35" xfId="1" applyNumberFormat="1" applyFont="1" applyFill="1" applyBorder="1" applyAlignment="1">
      <alignment horizontal="center" vertical="center" wrapText="1"/>
    </xf>
    <xf numFmtId="20" fontId="11" fillId="42" borderId="6" xfId="1" applyNumberFormat="1" applyFont="1" applyFill="1" applyBorder="1" applyAlignment="1">
      <alignment horizontal="center" vertical="center" wrapText="1"/>
    </xf>
    <xf numFmtId="0" fontId="21" fillId="42" borderId="6" xfId="2" applyFont="1" applyFill="1" applyBorder="1" applyAlignment="1" applyProtection="1">
      <alignment horizontal="center" vertical="center" wrapText="1"/>
    </xf>
    <xf numFmtId="0" fontId="21" fillId="42" borderId="7" xfId="2" applyFont="1" applyFill="1" applyBorder="1" applyAlignment="1" applyProtection="1">
      <alignment horizontal="center" vertical="center" wrapText="1"/>
    </xf>
    <xf numFmtId="177" fontId="11" fillId="42" borderId="5" xfId="1" applyNumberFormat="1" applyFont="1" applyFill="1" applyBorder="1" applyAlignment="1">
      <alignment horizontal="center" vertical="center" wrapText="1"/>
    </xf>
    <xf numFmtId="20" fontId="17" fillId="42" borderId="6" xfId="1" applyNumberFormat="1" applyFont="1" applyFill="1" applyBorder="1" applyAlignment="1">
      <alignment horizontal="center" vertical="center" wrapText="1"/>
    </xf>
    <xf numFmtId="0" fontId="69" fillId="42" borderId="7" xfId="2" applyFont="1" applyFill="1" applyBorder="1" applyAlignment="1" applyProtection="1">
      <alignment horizontal="center" vertical="center" wrapText="1"/>
    </xf>
    <xf numFmtId="0" fontId="70" fillId="42" borderId="7" xfId="2" applyFont="1" applyFill="1" applyBorder="1" applyAlignment="1" applyProtection="1">
      <alignment horizontal="center" vertical="center" wrapText="1"/>
    </xf>
    <xf numFmtId="0" fontId="16" fillId="42" borderId="0" xfId="0" applyFont="1" applyFill="1" applyAlignment="1">
      <alignment vertical="center" wrapText="1"/>
    </xf>
    <xf numFmtId="0" fontId="16" fillId="42" borderId="11" xfId="0" applyFont="1" applyFill="1" applyBorder="1" applyAlignment="1">
      <alignment vertical="center" wrapText="1"/>
    </xf>
    <xf numFmtId="176" fontId="17" fillId="42" borderId="6" xfId="1" applyNumberFormat="1" applyFont="1" applyFill="1" applyBorder="1" applyAlignment="1">
      <alignment horizontal="center" vertical="center" wrapText="1"/>
    </xf>
    <xf numFmtId="176" fontId="11" fillId="42" borderId="5" xfId="1" applyNumberFormat="1" applyFont="1" applyFill="1" applyBorder="1" applyAlignment="1">
      <alignment horizontal="center" vertical="center" wrapText="1"/>
    </xf>
    <xf numFmtId="0" fontId="19" fillId="42" borderId="7" xfId="2" applyFont="1" applyFill="1" applyBorder="1" applyAlignment="1" applyProtection="1">
      <alignment horizontal="center" vertical="center" wrapText="1"/>
    </xf>
    <xf numFmtId="0" fontId="19" fillId="42" borderId="6" xfId="2" applyFont="1" applyFill="1" applyBorder="1" applyAlignment="1" applyProtection="1">
      <alignment horizontal="center" vertical="center" wrapText="1"/>
    </xf>
    <xf numFmtId="0" fontId="21" fillId="42" borderId="5" xfId="2" applyFont="1" applyFill="1" applyBorder="1" applyAlignment="1" applyProtection="1">
      <alignment horizontal="center" vertical="center" wrapText="1"/>
    </xf>
    <xf numFmtId="0" fontId="19" fillId="42" borderId="5" xfId="2" applyFont="1" applyFill="1" applyBorder="1" applyAlignment="1" applyProtection="1">
      <alignment horizontal="center" vertical="center" wrapText="1"/>
    </xf>
    <xf numFmtId="0" fontId="19" fillId="42" borderId="0" xfId="2" applyFont="1" applyFill="1" applyBorder="1" applyAlignment="1" applyProtection="1">
      <alignment horizontal="center" vertical="center" wrapText="1"/>
    </xf>
    <xf numFmtId="0" fontId="16" fillId="42" borderId="12" xfId="0" applyFont="1" applyFill="1" applyBorder="1" applyAlignment="1">
      <alignment vertical="center" wrapText="1"/>
    </xf>
    <xf numFmtId="176" fontId="11" fillId="42" borderId="6" xfId="1" applyNumberFormat="1" applyFont="1" applyFill="1" applyBorder="1" applyAlignment="1">
      <alignment horizontal="center" vertical="center" wrapText="1"/>
    </xf>
    <xf numFmtId="20" fontId="11" fillId="42" borderId="35" xfId="1" applyNumberFormat="1" applyFont="1" applyFill="1" applyBorder="1" applyAlignment="1">
      <alignment horizontal="center" vertical="center" wrapText="1"/>
    </xf>
    <xf numFmtId="0" fontId="16" fillId="42" borderId="7" xfId="0" applyFont="1" applyFill="1" applyBorder="1" applyAlignment="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7"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200" fontId="31" fillId="41" borderId="68" xfId="32" applyNumberFormat="1" applyFont="1" applyFill="1" applyBorder="1" applyAlignment="1">
      <alignment horizontal="right" vertical="center"/>
    </xf>
    <xf numFmtId="200" fontId="31" fillId="41" borderId="227" xfId="32" applyNumberFormat="1" applyFont="1" applyFill="1" applyBorder="1" applyAlignment="1">
      <alignment horizontal="right" vertical="center"/>
    </xf>
    <xf numFmtId="200" fontId="31" fillId="41" borderId="80" xfId="32" applyNumberFormat="1" applyFont="1" applyFill="1" applyBorder="1" applyAlignment="1">
      <alignment horizontal="right" vertical="center"/>
    </xf>
    <xf numFmtId="200" fontId="31" fillId="41" borderId="56" xfId="32" applyNumberFormat="1" applyFont="1" applyFill="1" applyBorder="1" applyAlignment="1">
      <alignment horizontal="right" vertical="center"/>
    </xf>
    <xf numFmtId="200" fontId="31" fillId="41" borderId="4" xfId="32" applyNumberFormat="1" applyFont="1" applyFill="1" applyBorder="1" applyAlignment="1">
      <alignment horizontal="right" vertical="center"/>
    </xf>
    <xf numFmtId="200" fontId="31" fillId="0" borderId="4" xfId="32" applyNumberFormat="1" applyFont="1" applyBorder="1" applyAlignment="1">
      <alignment horizontal="right" vertical="center"/>
    </xf>
    <xf numFmtId="200" fontId="31" fillId="0" borderId="102" xfId="32" applyNumberFormat="1" applyFont="1" applyBorder="1" applyAlignment="1">
      <alignment horizontal="right" vertical="center"/>
    </xf>
    <xf numFmtId="200" fontId="31" fillId="41" borderId="10" xfId="32" applyNumberFormat="1" applyFont="1" applyFill="1" applyBorder="1" applyAlignment="1">
      <alignment horizontal="right" vertical="center"/>
    </xf>
    <xf numFmtId="200" fontId="31" fillId="0" borderId="8" xfId="32" applyNumberFormat="1" applyFont="1" applyBorder="1" applyAlignment="1">
      <alignment horizontal="right" vertical="center"/>
    </xf>
    <xf numFmtId="200" fontId="31" fillId="41" borderId="102" xfId="32" applyNumberFormat="1" applyFont="1" applyFill="1" applyBorder="1" applyAlignment="1">
      <alignment horizontal="right" vertical="center"/>
    </xf>
    <xf numFmtId="200" fontId="31" fillId="41" borderId="8" xfId="32" applyNumberFormat="1" applyFont="1" applyFill="1" applyBorder="1" applyAlignment="1">
      <alignment horizontal="right" vertical="center"/>
    </xf>
    <xf numFmtId="200" fontId="31" fillId="41" borderId="66" xfId="32" applyNumberFormat="1" applyFont="1" applyFill="1" applyBorder="1" applyAlignment="1">
      <alignment horizontal="right" vertical="center"/>
    </xf>
    <xf numFmtId="200" fontId="31" fillId="0" borderId="66" xfId="32" applyNumberFormat="1" applyFont="1" applyBorder="1" applyAlignment="1">
      <alignment horizontal="right" vertical="center"/>
    </xf>
    <xf numFmtId="200" fontId="31" fillId="0" borderId="228" xfId="32" applyNumberFormat="1" applyFont="1" applyBorder="1" applyAlignment="1">
      <alignment horizontal="right" vertical="center"/>
    </xf>
    <xf numFmtId="200" fontId="31" fillId="41" borderId="75" xfId="32" applyNumberFormat="1" applyFont="1" applyFill="1" applyBorder="1" applyAlignment="1">
      <alignment horizontal="right" vertical="center"/>
    </xf>
    <xf numFmtId="200" fontId="31" fillId="0" borderId="65" xfId="32" applyNumberFormat="1" applyFont="1" applyBorder="1" applyAlignment="1">
      <alignment horizontal="right"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8"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201" fillId="42" borderId="6" xfId="2" applyFont="1" applyFill="1" applyBorder="1" applyAlignment="1" applyProtection="1">
      <alignment horizontal="center" vertical="center" wrapText="1"/>
    </xf>
    <xf numFmtId="0" fontId="201" fillId="42" borderId="7" xfId="2"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20" fillId="8" borderId="5"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8" fontId="15" fillId="0" borderId="4" xfId="156" applyNumberFormat="1" applyFont="1" applyBorder="1" applyAlignment="1">
      <alignment horizontal="right"/>
    </xf>
    <xf numFmtId="188" fontId="15" fillId="0" borderId="71" xfId="156" applyNumberFormat="1" applyFont="1" applyBorder="1" applyAlignment="1">
      <alignment horizontal="right"/>
    </xf>
    <xf numFmtId="188" fontId="15" fillId="0" borderId="66" xfId="156" applyNumberFormat="1" applyFont="1" applyBorder="1" applyAlignment="1">
      <alignment horizontal="right"/>
    </xf>
    <xf numFmtId="188" fontId="15" fillId="0" borderId="198" xfId="156" applyNumberFormat="1" applyFont="1" applyBorder="1" applyAlignment="1">
      <alignment horizontal="right"/>
    </xf>
    <xf numFmtId="0" fontId="24" fillId="0" borderId="0" xfId="4" applyFont="1" applyAlignment="1">
      <alignment horizontal="left" vertical="center"/>
    </xf>
    <xf numFmtId="0" fontId="31" fillId="0" borderId="197" xfId="127" applyFont="1" applyBorder="1" applyAlignment="1">
      <alignment horizontal="left" vertical="center" wrapText="1" indent="1"/>
    </xf>
    <xf numFmtId="0" fontId="31" fillId="0" borderId="4" xfId="127" applyFont="1" applyBorder="1" applyAlignment="1">
      <alignment horizontal="left" vertical="center" wrapText="1" indent="1"/>
    </xf>
    <xf numFmtId="0" fontId="31" fillId="0" borderId="92" xfId="127" applyFont="1" applyBorder="1" applyAlignment="1">
      <alignment horizontal="left" vertical="center" wrapText="1" indent="1"/>
    </xf>
    <xf numFmtId="0" fontId="31" fillId="0" borderId="66" xfId="127" applyFont="1" applyBorder="1" applyAlignment="1">
      <alignment horizontal="left" vertical="center" wrapText="1" indent="1"/>
    </xf>
    <xf numFmtId="0" fontId="31" fillId="0" borderId="197"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7"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24" fillId="0" borderId="0" xfId="4" applyFont="1" applyAlignment="1">
      <alignment horizontal="right" vertical="center"/>
    </xf>
    <xf numFmtId="0" fontId="31" fillId="0" borderId="91"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97"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195"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71" xfId="126" applyFont="1" applyBorder="1" applyAlignment="1">
      <alignment horizontal="center" vertical="center" wrapText="1"/>
    </xf>
    <xf numFmtId="0" fontId="31" fillId="0" borderId="197" xfId="126" applyFont="1" applyBorder="1" applyAlignment="1">
      <alignment horizontal="left" vertical="center"/>
    </xf>
    <xf numFmtId="0" fontId="31" fillId="0" borderId="4" xfId="126" applyFont="1" applyBorder="1" applyAlignment="1">
      <alignment horizontal="left" vertical="center"/>
    </xf>
    <xf numFmtId="188" fontId="31" fillId="9" borderId="4"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71" xfId="156" applyNumberFormat="1" applyFont="1" applyBorder="1" applyAlignment="1">
      <alignment horizontal="right"/>
    </xf>
    <xf numFmtId="188" fontId="31" fillId="0" borderId="66" xfId="156" applyNumberFormat="1" applyFont="1" applyBorder="1" applyAlignment="1">
      <alignment horizontal="right"/>
    </xf>
    <xf numFmtId="188" fontId="31" fillId="0" borderId="198" xfId="156" applyNumberFormat="1" applyFont="1" applyBorder="1" applyAlignment="1">
      <alignment horizontal="right"/>
    </xf>
    <xf numFmtId="188" fontId="31" fillId="9" borderId="71" xfId="156" applyNumberFormat="1" applyFont="1" applyFill="1" applyBorder="1" applyAlignment="1">
      <alignment horizontal="right"/>
    </xf>
    <xf numFmtId="188" fontId="31" fillId="9" borderId="66" xfId="156" applyNumberFormat="1" applyFont="1" applyFill="1" applyBorder="1" applyAlignment="1">
      <alignment horizontal="right"/>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203" fontId="31" fillId="0" borderId="71" xfId="156" applyNumberFormat="1" applyFont="1" applyBorder="1" applyAlignment="1">
      <alignment horizontal="right"/>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3" fillId="0" borderId="0" xfId="32" applyFont="1" applyAlignment="1" applyProtection="1">
      <alignment horizontal="left" vertical="center"/>
      <protection locked="0"/>
    </xf>
    <xf numFmtId="0" fontId="31" fillId="0" borderId="0" xfId="32" applyFont="1" applyAlignment="1" applyProtection="1">
      <alignment horizontal="right"/>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2" fillId="0" borderId="12" xfId="32" applyFont="1" applyBorder="1" applyAlignment="1" applyProtection="1">
      <alignment horizontal="center" vertical="center"/>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 fillId="0" borderId="229"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2" fillId="0" borderId="0" xfId="130" applyFont="1" applyAlignment="1" applyProtection="1">
      <alignment horizontal="center"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4" fillId="0" borderId="52" xfId="160" applyNumberFormat="1" applyFont="1" applyBorder="1" applyAlignment="1">
      <alignment horizontal="center" vertical="center" wrapText="1"/>
    </xf>
    <xf numFmtId="0" fontId="31" fillId="0" borderId="0" xfId="160" applyFont="1" applyAlignment="1">
      <alignment horizontal="center" wrapText="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4" fillId="0" borderId="0" xfId="160" applyNumberFormat="1" applyFont="1" applyAlignment="1">
      <alignment horizontal="center" vertical="center" wrapText="1"/>
    </xf>
    <xf numFmtId="0" fontId="204"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72" fillId="0" borderId="0" xfId="32" applyFont="1" applyAlignment="1" applyProtection="1">
      <alignment horizontal="right"/>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200" fontId="31" fillId="0" borderId="6" xfId="156" applyNumberFormat="1" applyFont="1" applyBorder="1" applyAlignment="1">
      <alignment horizontal="right" vertical="center"/>
    </xf>
    <xf numFmtId="200" fontId="31" fillId="0" borderId="7"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200" fontId="31" fillId="0" borderId="87" xfId="156" applyNumberFormat="1" applyFont="1" applyBorder="1" applyAlignment="1">
      <alignment horizontal="right" vertical="center"/>
    </xf>
    <xf numFmtId="200"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64" xfId="32" applyFont="1" applyBorder="1" applyAlignment="1">
      <alignment horizontal="center" vertical="center" wrapText="1"/>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35"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31" fillId="0" borderId="35"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35" xfId="32" applyFont="1" applyBorder="1" applyAlignment="1">
      <alignment horizontal="center" vertical="center"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51" xfId="32" applyFont="1" applyBorder="1" applyAlignment="1">
      <alignment horizontal="center"/>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85" xfId="32" applyFont="1" applyBorder="1" applyAlignment="1">
      <alignment horizontal="center" vertical="center"/>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35" xfId="126" applyFont="1" applyBorder="1" applyAlignment="1">
      <alignment horizontal="center" vertical="center" wrapText="1"/>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16"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protection locked="0"/>
    </xf>
    <xf numFmtId="0" fontId="26" fillId="0" borderId="13" xfId="32" applyFont="1" applyBorder="1" applyAlignment="1" applyProtection="1">
      <alignment horizontal="center" vertical="center" wrapText="1"/>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51" xfId="32"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178" fontId="48" fillId="0" borderId="0" xfId="42"/>
    <xf numFmtId="178" fontId="48" fillId="0" borderId="139" xfId="42" applyBorder="1"/>
    <xf numFmtId="178" fontId="48" fillId="0" borderId="149" xfId="42" applyBorder="1"/>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37" fontId="31" fillId="0" borderId="62"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37" fontId="31" fillId="0" borderId="85" xfId="134"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51" xfId="35" applyFont="1" applyBorder="1" applyAlignment="1">
      <alignment horizontal="right"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69"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4"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8" xfId="139" applyFont="1" applyBorder="1" applyAlignment="1">
      <alignment horizontal="center" vertical="center" wrapText="1"/>
    </xf>
    <xf numFmtId="0" fontId="2"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0" xfId="35" applyFont="1" applyAlignment="1">
      <alignment horizontal="justify" wrapText="1"/>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37" fontId="139" fillId="0" borderId="52" xfId="134" quotePrefix="1" applyFont="1" applyBorder="1" applyAlignment="1">
      <alignment horizontal="center" vertical="center"/>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90" fillId="0" borderId="12" xfId="35" applyFont="1" applyBorder="1" applyAlignment="1">
      <alignment wrapText="1"/>
    </xf>
    <xf numFmtId="0" fontId="147" fillId="0" borderId="0" xfId="140" applyFont="1" applyAlignment="1">
      <alignment horizontal="justify" wrapText="1"/>
    </xf>
    <xf numFmtId="0" fontId="24" fillId="0" borderId="160" xfId="140" applyFont="1" applyBorder="1" applyAlignment="1">
      <alignment horizontal="distributed" vertical="center"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3" fillId="0" borderId="160" xfId="140" applyFont="1" applyBorder="1" applyAlignment="1">
      <alignment horizontal="distributed" vertical="center" wrapText="1"/>
    </xf>
    <xf numFmtId="0" fontId="152" fillId="0" borderId="160" xfId="140" applyFont="1" applyBorder="1" applyAlignment="1">
      <alignment horizontal="left"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147" fillId="0" borderId="160" xfId="140" applyFont="1" applyBorder="1" applyAlignment="1">
      <alignment horizontal="distributed" vertical="center" wrapText="1"/>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31" fillId="0" borderId="18"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26" fillId="0" borderId="0" xfId="35" applyFont="1" applyAlignment="1">
      <alignment horizont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68" xfId="35" applyFont="1" applyBorder="1" applyAlignment="1">
      <alignment horizontal="center" vertical="center"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31" fillId="0" borderId="64" xfId="35" applyFont="1"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10" xfId="35" applyBorder="1" applyAlignment="1">
      <alignment horizontal="center" vertical="center" wrapText="1"/>
    </xf>
    <xf numFmtId="0" fontId="47" fillId="0" borderId="85"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6" xfId="35" applyBorder="1" applyAlignment="1">
      <alignment horizontal="center" vertical="center" wrapText="1"/>
    </xf>
    <xf numFmtId="0" fontId="47" fillId="0" borderId="61" xfId="35" applyBorder="1" applyAlignment="1">
      <alignment horizontal="center" vertical="center" wrapText="1"/>
    </xf>
    <xf numFmtId="0" fontId="47" fillId="0" borderId="52" xfId="35" applyBorder="1" applyAlignment="1">
      <alignment horizontal="center" vertical="center" wrapText="1"/>
    </xf>
    <xf numFmtId="0" fontId="145" fillId="0" borderId="0" xfId="35" applyFont="1" applyAlignment="1">
      <alignment horizont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8" xfId="32" applyFont="1" applyBorder="1" applyAlignment="1">
      <alignment horizontal="center" vertical="center"/>
    </xf>
    <xf numFmtId="0" fontId="83" fillId="0" borderId="10" xfId="32" applyFont="1" applyBorder="1" applyAlignment="1">
      <alignment horizontal="center" vertical="center"/>
    </xf>
    <xf numFmtId="0" fontId="83" fillId="0" borderId="9" xfId="32" applyFont="1" applyBorder="1" applyAlignment="1">
      <alignment horizontal="center" vertical="center"/>
    </xf>
    <xf numFmtId="0" fontId="31" fillId="0" borderId="160" xfId="130" applyFont="1" applyBorder="1" applyAlignment="1" applyProtection="1">
      <alignment horizontal="center" vertical="center"/>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31" fillId="0" borderId="215" xfId="130" applyFont="1" applyBorder="1" applyAlignment="1" applyProtection="1">
      <alignment horizontal="center" vertical="center"/>
      <protection locked="0"/>
    </xf>
    <xf numFmtId="0" fontId="31" fillId="0" borderId="216"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4"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4" xfId="150" applyFont="1" applyBorder="1" applyAlignment="1" applyProtection="1">
      <alignment horizontal="center" vertical="center" wrapText="1"/>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4" xfId="152" applyFont="1" applyBorder="1" applyAlignment="1" applyProtection="1">
      <alignment horizontal="distributed"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202" xfId="130" applyFont="1" applyBorder="1" applyAlignment="1" applyProtection="1">
      <alignment horizontal="center" vertical="center"/>
      <protection locked="0"/>
    </xf>
    <xf numFmtId="0" fontId="11" fillId="0" borderId="207" xfId="130" applyFont="1" applyBorder="1" applyAlignment="1" applyProtection="1">
      <alignment horizontal="center" vertical="center"/>
      <protection locked="0"/>
    </xf>
    <xf numFmtId="0" fontId="11" fillId="0" borderId="203" xfId="130" applyFont="1" applyBorder="1" applyAlignment="1" applyProtection="1">
      <alignment horizontal="center" vertical="center"/>
      <protection locked="0"/>
    </xf>
    <xf numFmtId="0" fontId="11" fillId="0" borderId="204" xfId="130" applyFont="1" applyBorder="1" applyAlignment="1" applyProtection="1">
      <alignment horizontal="center" vertical="center" wrapText="1"/>
      <protection locked="0"/>
    </xf>
    <xf numFmtId="0" fontId="24" fillId="0" borderId="205"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6" xfId="130" applyFont="1" applyBorder="1" applyAlignment="1" applyProtection="1">
      <alignment horizontal="center" vertical="center" wrapText="1"/>
      <protection locked="0"/>
    </xf>
    <xf numFmtId="0" fontId="24" fillId="0" borderId="208"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11" fillId="0" borderId="169" xfId="130" applyFont="1" applyBorder="1" applyAlignment="1" applyProtection="1">
      <alignment horizontal="center" vertical="center"/>
      <protection locked="0"/>
    </xf>
    <xf numFmtId="0" fontId="11" fillId="0" borderId="160" xfId="130" applyFont="1" applyBorder="1" applyAlignment="1" applyProtection="1">
      <alignment horizontal="center" vertical="center" wrapText="1"/>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6"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0" fontId="31" fillId="0" borderId="0" xfId="32" applyFont="1" applyAlignment="1">
      <alignment horizontal="center"/>
    </xf>
    <xf numFmtId="197" fontId="31" fillId="0" borderId="85" xfId="32" applyNumberFormat="1" applyFont="1" applyBorder="1" applyAlignment="1">
      <alignment horizontal="center" vertical="center"/>
    </xf>
    <xf numFmtId="198" fontId="31" fillId="0" borderId="222" xfId="154" applyNumberFormat="1" applyFont="1" applyBorder="1" applyAlignment="1">
      <alignment horizontal="right"/>
    </xf>
    <xf numFmtId="198" fontId="31" fillId="0" borderId="223"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5" xfId="154" applyNumberFormat="1" applyFont="1" applyBorder="1" applyAlignment="1">
      <alignment horizontal="right"/>
    </xf>
    <xf numFmtId="198" fontId="31" fillId="0" borderId="226" xfId="154" applyNumberFormat="1" applyFont="1" applyBorder="1" applyAlignment="1">
      <alignment horizontal="right"/>
    </xf>
    <xf numFmtId="0" fontId="175" fillId="0" borderId="4" xfId="139" applyFont="1" applyBorder="1" applyAlignment="1">
      <alignment horizontal="center" vertical="center"/>
    </xf>
    <xf numFmtId="0" fontId="86"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86" fillId="0" borderId="4" xfId="139" applyFont="1" applyBorder="1" applyAlignment="1">
      <alignment horizontal="center" vertical="center" wrapText="1"/>
    </xf>
    <xf numFmtId="0" fontId="38" fillId="0" borderId="12" xfId="139" applyFont="1" applyBorder="1" applyAlignment="1">
      <alignment horizontal="center" vertical="center"/>
    </xf>
    <xf numFmtId="0" fontId="86" fillId="0" borderId="17" xfId="139" applyFont="1" applyBorder="1" applyAlignment="1">
      <alignment horizontal="left" vertical="center"/>
    </xf>
    <xf numFmtId="0" fontId="86" fillId="0" borderId="0" xfId="139" applyFont="1" applyAlignment="1">
      <alignment horizontal="center" vertical="center"/>
    </xf>
    <xf numFmtId="0" fontId="86" fillId="0" borderId="10" xfId="139" applyFont="1" applyBorder="1" applyAlignment="1">
      <alignment horizontal="center" vertical="center"/>
    </xf>
    <xf numFmtId="199" fontId="86" fillId="0" borderId="4" xfId="139" applyNumberFormat="1" applyFont="1" applyBorder="1" applyAlignment="1">
      <alignment horizontal="center" vertical="center"/>
    </xf>
    <xf numFmtId="0" fontId="86" fillId="0" borderId="8" xfId="139" applyFont="1" applyBorder="1" applyAlignment="1">
      <alignment horizontal="center" vertical="center"/>
    </xf>
    <xf numFmtId="0" fontId="86" fillId="0" borderId="8" xfId="139" applyFont="1" applyBorder="1" applyAlignment="1">
      <alignment horizontal="center" vertical="center" wrapText="1"/>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xf numFmtId="0" fontId="2" fillId="0" borderId="1" xfId="32" applyFont="1" applyBorder="1" applyAlignment="1" applyProtection="1">
      <alignment horizontal="center" vertical="center"/>
      <protection locked="0"/>
    </xf>
    <xf numFmtId="0" fontId="2" fillId="0" borderId="90" xfId="32" applyFont="1" applyBorder="1" applyAlignment="1" applyProtection="1">
      <alignment horizontal="center" vertical="center"/>
      <protection locked="0"/>
    </xf>
    <xf numFmtId="0" fontId="2" fillId="0" borderId="2" xfId="32" applyFont="1" applyBorder="1" applyAlignment="1" applyProtection="1">
      <alignment horizontal="center" vertical="center"/>
      <protection locked="0"/>
    </xf>
    <xf numFmtId="0" fontId="2" fillId="0" borderId="71" xfId="32" applyFont="1" applyBorder="1" applyAlignment="1" applyProtection="1">
      <alignment horizontal="center" vertical="center"/>
      <protection locked="0"/>
    </xf>
    <xf numFmtId="0" fontId="2" fillId="0" borderId="3" xfId="32" applyFont="1" applyBorder="1" applyAlignment="1" applyProtection="1">
      <alignment horizontal="center" vertical="center"/>
      <protection locked="0"/>
    </xf>
    <xf numFmtId="0" fontId="2" fillId="0" borderId="198"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200" fontId="26" fillId="0" borderId="230" xfId="130" applyNumberFormat="1" applyFont="1" applyBorder="1" applyAlignment="1" applyProtection="1">
      <alignment horizontal="right" vertical="center"/>
      <protection locked="0"/>
    </xf>
    <xf numFmtId="0" fontId="2" fillId="0" borderId="197"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200" fontId="26" fillId="41" borderId="231" xfId="130" applyNumberFormat="1" applyFont="1" applyFill="1" applyBorder="1" applyAlignment="1" applyProtection="1">
      <alignment horizontal="right" vertical="center"/>
      <protection locked="0"/>
    </xf>
    <xf numFmtId="200" fontId="26" fillId="0" borderId="231" xfId="130" applyNumberFormat="1" applyFont="1" applyBorder="1" applyAlignment="1" applyProtection="1">
      <alignment horizontal="right" vertical="center"/>
      <protection locked="0"/>
    </xf>
    <xf numFmtId="200" fontId="26" fillId="0" borderId="232" xfId="130" applyNumberFormat="1" applyFont="1" applyBorder="1" applyAlignment="1" applyProtection="1">
      <alignment horizontal="right" vertical="center"/>
      <protection locked="0"/>
    </xf>
    <xf numFmtId="200" fontId="22" fillId="41" borderId="231" xfId="130" applyNumberFormat="1" applyFont="1" applyFill="1" applyBorder="1" applyAlignment="1" applyProtection="1">
      <alignment horizontal="right" vertical="center"/>
      <protection locked="0"/>
    </xf>
    <xf numFmtId="0" fontId="38" fillId="0" borderId="68" xfId="130" applyFont="1" applyBorder="1" applyAlignment="1" applyProtection="1">
      <alignment horizontal="center" vertical="center"/>
      <protection locked="0"/>
    </xf>
    <xf numFmtId="0" fontId="38" fillId="0" borderId="195" xfId="130" applyFont="1" applyBorder="1" applyAlignment="1" applyProtection="1">
      <alignment horizontal="center" vertical="center"/>
      <protection locked="0"/>
    </xf>
    <xf numFmtId="0" fontId="72" fillId="0" borderId="71" xfId="130" applyFont="1" applyBorder="1" applyAlignment="1" applyProtection="1">
      <alignment horizontal="center" vertical="center"/>
      <protection locked="0"/>
    </xf>
    <xf numFmtId="0" fontId="2" fillId="0" borderId="197" xfId="130" applyFont="1" applyBorder="1" applyAlignment="1" applyProtection="1">
      <alignment horizontal="center" vertical="center"/>
      <protection locked="0"/>
    </xf>
    <xf numFmtId="0" fontId="2" fillId="0" borderId="92" xfId="130" applyFont="1" applyBorder="1" applyAlignment="1" applyProtection="1">
      <alignment horizontal="center" vertical="center"/>
      <protection locked="0"/>
    </xf>
    <xf numFmtId="0" fontId="2" fillId="0" borderId="233" xfId="130" applyFont="1" applyBorder="1" applyAlignment="1" applyProtection="1">
      <alignment horizontal="center" vertical="center"/>
      <protection locked="0"/>
    </xf>
    <xf numFmtId="0" fontId="2" fillId="0" borderId="196" xfId="130" applyFont="1" applyBorder="1" applyAlignment="1" applyProtection="1">
      <alignment horizontal="center" vertical="center"/>
      <protection locked="0"/>
    </xf>
    <xf numFmtId="0" fontId="2" fillId="0" borderId="234" xfId="130" applyFont="1" applyBorder="1" applyAlignment="1" applyProtection="1">
      <alignment horizontal="center" vertical="center"/>
      <protection locked="0"/>
    </xf>
    <xf numFmtId="0" fontId="2" fillId="0" borderId="235"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72" fillId="0" borderId="198" xfId="130" applyFont="1" applyBorder="1" applyAlignment="1" applyProtection="1">
      <alignment horizontal="center" vertical="center"/>
      <protection locked="0"/>
    </xf>
    <xf numFmtId="200" fontId="26" fillId="9" borderId="7" xfId="130" applyNumberFormat="1" applyFont="1" applyFill="1" applyBorder="1" applyAlignment="1" applyProtection="1">
      <alignment horizontal="right" vertical="center"/>
      <protection hidden="1"/>
    </xf>
    <xf numFmtId="200" fontId="26" fillId="0" borderId="7" xfId="130" applyNumberFormat="1" applyFont="1" applyBorder="1" applyAlignment="1" applyProtection="1">
      <alignment horizontal="right" vertical="center"/>
      <protection hidden="1"/>
    </xf>
    <xf numFmtId="200" fontId="26" fillId="0" borderId="72" xfId="130" applyNumberFormat="1" applyFont="1" applyBorder="1" applyAlignment="1" applyProtection="1">
      <alignment horizontal="right" vertical="center"/>
      <protection hidden="1"/>
    </xf>
    <xf numFmtId="200" fontId="26" fillId="9" borderId="4" xfId="130" applyNumberFormat="1" applyFont="1" applyFill="1" applyBorder="1" applyAlignment="1" applyProtection="1">
      <alignment horizontal="right" vertical="center"/>
      <protection hidden="1"/>
    </xf>
    <xf numFmtId="200" fontId="26" fillId="9" borderId="66" xfId="130" applyNumberFormat="1" applyFont="1" applyFill="1" applyBorder="1" applyAlignment="1" applyProtection="1">
      <alignment horizontal="right" vertical="center"/>
      <protection hidden="1"/>
    </xf>
    <xf numFmtId="200" fontId="26" fillId="41" borderId="4" xfId="130" applyNumberFormat="1" applyFont="1" applyFill="1" applyBorder="1" applyAlignment="1" applyProtection="1">
      <alignment horizontal="right" vertical="center"/>
      <protection locked="0"/>
    </xf>
    <xf numFmtId="200" fontId="26" fillId="0" borderId="4" xfId="130" applyNumberFormat="1" applyFont="1" applyBorder="1" applyAlignment="1" applyProtection="1">
      <alignment horizontal="right" vertical="center"/>
      <protection locked="0"/>
    </xf>
    <xf numFmtId="0" fontId="31" fillId="0" borderId="91"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195" xfId="160" applyFont="1" applyBorder="1" applyAlignment="1">
      <alignment horizontal="distributed" vertical="center" wrapText="1" justifyLastLine="1"/>
    </xf>
    <xf numFmtId="0" fontId="31" fillId="0" borderId="197" xfId="161" applyFont="1" applyBorder="1" applyAlignment="1">
      <alignment horizontal="center" vertical="center"/>
    </xf>
    <xf numFmtId="200" fontId="26" fillId="0" borderId="71" xfId="130" applyNumberFormat="1" applyFont="1" applyBorder="1" applyAlignment="1" applyProtection="1">
      <alignment horizontal="right" vertical="center"/>
      <protection locked="0"/>
    </xf>
    <xf numFmtId="0" fontId="31" fillId="0" borderId="92" xfId="161" applyFont="1" applyBorder="1" applyAlignment="1">
      <alignment horizontal="center" vertical="center"/>
    </xf>
    <xf numFmtId="200" fontId="26" fillId="41" borderId="66" xfId="130" applyNumberFormat="1" applyFont="1" applyFill="1" applyBorder="1" applyAlignment="1" applyProtection="1">
      <alignment horizontal="right" vertical="center"/>
      <protection locked="0"/>
    </xf>
    <xf numFmtId="200" fontId="26" fillId="0" borderId="66" xfId="130" applyNumberFormat="1" applyFont="1" applyBorder="1" applyAlignment="1" applyProtection="1">
      <alignment horizontal="right" vertical="center"/>
      <protection locked="0"/>
    </xf>
    <xf numFmtId="200" fontId="26" fillId="0" borderId="198" xfId="130" applyNumberFormat="1" applyFont="1" applyBorder="1" applyAlignment="1" applyProtection="1">
      <alignment horizontal="right" vertical="center"/>
      <protection locked="0"/>
    </xf>
    <xf numFmtId="0" fontId="31" fillId="0" borderId="233" xfId="161" applyFont="1" applyBorder="1" applyAlignment="1">
      <alignment horizontal="center" vertical="center"/>
    </xf>
    <xf numFmtId="0" fontId="31" fillId="0" borderId="196" xfId="160" applyFont="1" applyBorder="1" applyAlignment="1">
      <alignment horizontal="center" vertical="center" wrapText="1"/>
    </xf>
    <xf numFmtId="0" fontId="31" fillId="0" borderId="235" xfId="160" applyFont="1" applyBorder="1" applyAlignment="1">
      <alignment horizontal="center" vertical="center" wrapText="1"/>
    </xf>
    <xf numFmtId="200" fontId="26" fillId="41" borderId="7" xfId="130" applyNumberFormat="1" applyFont="1" applyFill="1" applyBorder="1" applyAlignment="1" applyProtection="1">
      <alignment horizontal="right" vertical="center"/>
      <protection locked="0"/>
    </xf>
    <xf numFmtId="200" fontId="26" fillId="0" borderId="7" xfId="130" applyNumberFormat="1" applyFont="1" applyBorder="1" applyAlignment="1" applyProtection="1">
      <alignment horizontal="right" vertical="center"/>
      <protection locked="0"/>
    </xf>
    <xf numFmtId="200" fontId="26" fillId="0" borderId="72" xfId="130" applyNumberFormat="1" applyFont="1" applyBorder="1" applyAlignment="1" applyProtection="1">
      <alignment horizontal="right" vertical="center"/>
      <protection locked="0"/>
    </xf>
    <xf numFmtId="0" fontId="31" fillId="0" borderId="92" xfId="160" applyFont="1" applyBorder="1" applyAlignment="1">
      <alignment horizontal="center" vertical="center" wrapText="1"/>
    </xf>
    <xf numFmtId="0" fontId="31" fillId="0" borderId="198" xfId="160" applyFont="1" applyBorder="1" applyAlignment="1">
      <alignment horizontal="distributed" vertical="center" wrapText="1" justifyLastLine="1"/>
    </xf>
    <xf numFmtId="0" fontId="132" fillId="0" borderId="0" xfId="32" applyFont="1" applyAlignment="1">
      <alignment horizontal="right" vertical="top"/>
    </xf>
    <xf numFmtId="200" fontId="26" fillId="0" borderId="4" xfId="156" applyNumberFormat="1" applyFont="1" applyBorder="1" applyAlignment="1" applyProtection="1">
      <alignment horizontal="right" vertical="center"/>
      <protection locked="0"/>
    </xf>
    <xf numFmtId="200" fontId="26" fillId="41" borderId="4" xfId="156" applyNumberFormat="1" applyFont="1" applyFill="1" applyBorder="1" applyAlignment="1" applyProtection="1">
      <alignment horizontal="right" vertical="center"/>
      <protection locked="0"/>
    </xf>
    <xf numFmtId="200" fontId="26" fillId="0" borderId="71" xfId="156" applyNumberFormat="1" applyFont="1" applyBorder="1" applyAlignment="1" applyProtection="1">
      <alignment horizontal="right" vertical="center"/>
      <protection locked="0"/>
    </xf>
    <xf numFmtId="200" fontId="26" fillId="41" borderId="66" xfId="156" applyNumberFormat="1" applyFont="1" applyFill="1" applyBorder="1" applyAlignment="1" applyProtection="1">
      <alignment horizontal="right" vertical="center"/>
      <protection locked="0"/>
    </xf>
    <xf numFmtId="200" fontId="26" fillId="0" borderId="66" xfId="156" applyNumberFormat="1" applyFont="1" applyBorder="1" applyAlignment="1" applyProtection="1">
      <alignment horizontal="right" vertical="center"/>
      <protection locked="0"/>
    </xf>
    <xf numFmtId="200" fontId="26" fillId="0" borderId="198" xfId="156" applyNumberFormat="1" applyFont="1" applyBorder="1" applyAlignment="1" applyProtection="1">
      <alignment horizontal="right" vertical="center"/>
      <protection locked="0"/>
    </xf>
    <xf numFmtId="200" fontId="26" fillId="0" borderId="7" xfId="156" applyNumberFormat="1" applyFont="1" applyBorder="1" applyAlignment="1" applyProtection="1">
      <alignment horizontal="right" vertical="center"/>
      <protection locked="0"/>
    </xf>
    <xf numFmtId="200" fontId="26" fillId="41" borderId="7" xfId="156" applyNumberFormat="1" applyFont="1" applyFill="1" applyBorder="1" applyAlignment="1" applyProtection="1">
      <alignment horizontal="right" vertical="center"/>
      <protection locked="0"/>
    </xf>
    <xf numFmtId="200" fontId="26" fillId="0" borderId="72" xfId="156" applyNumberFormat="1" applyFont="1" applyBorder="1" applyAlignment="1" applyProtection="1">
      <alignment horizontal="right" vertical="center"/>
      <protection locked="0"/>
    </xf>
    <xf numFmtId="0" fontId="31" fillId="0" borderId="0" xfId="160" applyFont="1" applyBorder="1" applyAlignment="1">
      <alignment horizontal="center" wrapText="1"/>
    </xf>
    <xf numFmtId="200" fontId="26" fillId="9" borderId="7" xfId="130" applyNumberFormat="1" applyFont="1" applyFill="1" applyBorder="1" applyAlignment="1" applyProtection="1">
      <alignment horizontal="right" vertical="center"/>
      <protection locked="0"/>
    </xf>
    <xf numFmtId="200" fontId="26" fillId="9" borderId="4" xfId="130" applyNumberFormat="1" applyFont="1" applyFill="1" applyBorder="1" applyAlignment="1" applyProtection="1">
      <alignment horizontal="right" vertical="center"/>
      <protection locked="0"/>
    </xf>
    <xf numFmtId="200" fontId="26" fillId="9" borderId="66" xfId="130" applyNumberFormat="1" applyFont="1" applyFill="1" applyBorder="1" applyAlignment="1" applyProtection="1">
      <alignment horizontal="right" vertical="center"/>
      <protection locked="0"/>
    </xf>
    <xf numFmtId="200" fontId="26" fillId="41" borderId="72" xfId="130" applyNumberFormat="1" applyFont="1" applyFill="1" applyBorder="1" applyAlignment="1" applyProtection="1">
      <alignment horizontal="right" vertical="center"/>
      <protection locked="0"/>
    </xf>
    <xf numFmtId="200" fontId="95" fillId="41" borderId="63" xfId="32" applyNumberFormat="1" applyFont="1" applyFill="1" applyBorder="1" applyAlignment="1" applyProtection="1">
      <alignment horizontal="right" vertical="center"/>
      <protection hidden="1"/>
    </xf>
    <xf numFmtId="200" fontId="95" fillId="0" borderId="63" xfId="32" applyNumberFormat="1" applyFont="1" applyBorder="1" applyAlignment="1" applyProtection="1">
      <alignment horizontal="right" vertical="center"/>
      <protection hidden="1"/>
    </xf>
    <xf numFmtId="200" fontId="28" fillId="0" borderId="63" xfId="32" applyNumberFormat="1" applyFont="1" applyBorder="1" applyAlignment="1" applyProtection="1">
      <alignment horizontal="right" vertical="center"/>
      <protection hidden="1"/>
    </xf>
    <xf numFmtId="0" fontId="3" fillId="0" borderId="0" xfId="32" applyFont="1" applyBorder="1" applyAlignment="1" applyProtection="1">
      <alignment horizontal="center" vertical="center"/>
      <protection locked="0"/>
    </xf>
    <xf numFmtId="200" fontId="95" fillId="41" borderId="4" xfId="32" applyNumberFormat="1" applyFont="1" applyFill="1" applyBorder="1" applyAlignment="1" applyProtection="1">
      <alignment horizontal="right" vertical="center"/>
      <protection hidden="1"/>
    </xf>
    <xf numFmtId="200" fontId="28" fillId="41" borderId="4" xfId="32" applyNumberFormat="1" applyFont="1" applyFill="1" applyBorder="1" applyAlignment="1" applyProtection="1">
      <alignment horizontal="right" vertical="center"/>
      <protection locked="0"/>
    </xf>
    <xf numFmtId="200" fontId="28" fillId="0" borderId="4" xfId="32" applyNumberFormat="1" applyFont="1" applyBorder="1" applyAlignment="1" applyProtection="1">
      <alignment horizontal="right" vertical="center"/>
      <protection locked="0"/>
    </xf>
    <xf numFmtId="0" fontId="2" fillId="0" borderId="91" xfId="32" applyFont="1" applyBorder="1" applyAlignment="1" applyProtection="1">
      <alignment horizontal="center" vertical="center"/>
      <protection locked="0"/>
    </xf>
    <xf numFmtId="0" fontId="2" fillId="0" borderId="195" xfId="32" applyFont="1" applyBorder="1" applyAlignment="1" applyProtection="1">
      <alignment horizontal="center" vertical="center"/>
      <protection locked="0"/>
    </xf>
    <xf numFmtId="200" fontId="28" fillId="0" borderId="71" xfId="32" applyNumberFormat="1" applyFont="1" applyBorder="1" applyAlignment="1" applyProtection="1">
      <alignment horizontal="right" vertical="center"/>
      <protection locked="0"/>
    </xf>
    <xf numFmtId="200" fontId="95" fillId="41" borderId="66" xfId="32" applyNumberFormat="1" applyFont="1" applyFill="1" applyBorder="1" applyAlignment="1" applyProtection="1">
      <alignment horizontal="right" vertical="center"/>
      <protection hidden="1"/>
    </xf>
    <xf numFmtId="200" fontId="28" fillId="41" borderId="66" xfId="32" applyNumberFormat="1" applyFont="1" applyFill="1" applyBorder="1" applyAlignment="1" applyProtection="1">
      <alignment horizontal="right" vertical="center"/>
      <protection locked="0"/>
    </xf>
    <xf numFmtId="200" fontId="28" fillId="0" borderId="66" xfId="32" applyNumberFormat="1" applyFont="1" applyBorder="1" applyAlignment="1" applyProtection="1">
      <alignment horizontal="right" vertical="center"/>
      <protection locked="0"/>
    </xf>
    <xf numFmtId="200" fontId="28" fillId="0" borderId="198" xfId="32" applyNumberFormat="1" applyFont="1" applyBorder="1" applyAlignment="1" applyProtection="1">
      <alignment horizontal="right" vertical="center"/>
      <protection locked="0"/>
    </xf>
    <xf numFmtId="0" fontId="2" fillId="0" borderId="233" xfId="32" applyFont="1" applyBorder="1" applyAlignment="1" applyProtection="1">
      <alignment horizontal="center" vertical="center"/>
      <protection locked="0"/>
    </xf>
    <xf numFmtId="0" fontId="2" fillId="0" borderId="196" xfId="32" applyFont="1" applyBorder="1" applyAlignment="1" applyProtection="1">
      <alignment horizontal="center" vertical="center"/>
      <protection locked="0"/>
    </xf>
    <xf numFmtId="0" fontId="2" fillId="0" borderId="235" xfId="32" applyFont="1" applyBorder="1" applyAlignment="1" applyProtection="1">
      <alignment horizontal="center" vertical="center"/>
      <protection locked="0"/>
    </xf>
    <xf numFmtId="200" fontId="95" fillId="41" borderId="7" xfId="32" applyNumberFormat="1" applyFont="1" applyFill="1" applyBorder="1" applyAlignment="1" applyProtection="1">
      <alignment horizontal="right" vertical="center"/>
      <protection hidden="1"/>
    </xf>
    <xf numFmtId="200" fontId="28" fillId="41" borderId="7" xfId="32" applyNumberFormat="1" applyFont="1" applyFill="1" applyBorder="1" applyAlignment="1" applyProtection="1">
      <alignment horizontal="right" vertical="center"/>
      <protection locked="0"/>
    </xf>
    <xf numFmtId="200" fontId="28" fillId="0" borderId="7" xfId="32" applyNumberFormat="1" applyFont="1" applyBorder="1" applyAlignment="1" applyProtection="1">
      <alignment horizontal="right" vertical="center"/>
      <protection locked="0"/>
    </xf>
    <xf numFmtId="200" fontId="28" fillId="0" borderId="72" xfId="32" applyNumberFormat="1" applyFont="1" applyBorder="1" applyAlignment="1" applyProtection="1">
      <alignment horizontal="right" vertical="center"/>
      <protection locked="0"/>
    </xf>
    <xf numFmtId="0" fontId="2" fillId="0" borderId="92" xfId="32" applyFont="1" applyBorder="1" applyAlignment="1" applyProtection="1">
      <alignment horizontal="center" vertical="center"/>
      <protection locked="0"/>
    </xf>
    <xf numFmtId="200" fontId="95" fillId="0" borderId="7" xfId="32" applyNumberFormat="1" applyFont="1" applyBorder="1" applyAlignment="1" applyProtection="1">
      <alignment horizontal="right" vertical="center"/>
      <protection hidden="1"/>
    </xf>
    <xf numFmtId="200" fontId="95" fillId="0" borderId="72" xfId="32" applyNumberFormat="1" applyFont="1" applyBorder="1" applyAlignment="1" applyProtection="1">
      <alignment horizontal="right" vertical="center"/>
      <protection hidden="1"/>
    </xf>
    <xf numFmtId="200" fontId="28" fillId="0" borderId="4" xfId="32" applyNumberFormat="1" applyFont="1" applyBorder="1" applyAlignment="1" applyProtection="1">
      <alignment horizontal="right" vertical="center"/>
      <protection hidden="1"/>
    </xf>
    <xf numFmtId="200" fontId="28" fillId="0" borderId="71" xfId="32" applyNumberFormat="1" applyFont="1" applyBorder="1" applyAlignment="1" applyProtection="1">
      <alignment horizontal="right" vertical="center"/>
      <protection hidden="1"/>
    </xf>
    <xf numFmtId="200" fontId="95" fillId="0" borderId="66" xfId="32" applyNumberFormat="1" applyFont="1" applyBorder="1" applyAlignment="1" applyProtection="1">
      <alignment horizontal="right" vertical="center"/>
      <protection hidden="1"/>
    </xf>
    <xf numFmtId="200" fontId="95" fillId="0" borderId="198" xfId="32" applyNumberFormat="1" applyFont="1" applyBorder="1" applyAlignment="1" applyProtection="1">
      <alignment horizontal="right" vertical="center"/>
      <protection hidden="1"/>
    </xf>
    <xf numFmtId="0" fontId="17" fillId="0" borderId="12" xfId="0" applyFont="1" applyFill="1" applyBorder="1" applyAlignment="1">
      <alignment vertical="center" wrapText="1"/>
    </xf>
    <xf numFmtId="0" fontId="17" fillId="0" borderId="0" xfId="0" applyFont="1" applyFill="1" applyAlignment="1">
      <alignment vertical="center" wrapText="1"/>
    </xf>
    <xf numFmtId="0" fontId="11" fillId="0" borderId="0" xfId="0" applyFont="1" applyFill="1" applyAlignment="1">
      <alignment vertical="top" wrapText="1"/>
    </xf>
    <xf numFmtId="0" fontId="11" fillId="0" borderId="11" xfId="0" applyFont="1" applyFill="1" applyBorder="1" applyAlignment="1">
      <alignment vertical="top" wrapText="1"/>
    </xf>
    <xf numFmtId="0" fontId="17" fillId="0" borderId="9" xfId="0" applyFont="1" applyFill="1" applyBorder="1" applyAlignment="1">
      <alignment vertical="center" wrapText="1"/>
    </xf>
    <xf numFmtId="0" fontId="2" fillId="0" borderId="4" xfId="1" applyFont="1" applyFill="1" applyBorder="1" applyAlignment="1">
      <alignment horizontal="center" vertical="center" wrapText="1"/>
    </xf>
    <xf numFmtId="176" fontId="17" fillId="0" borderId="35" xfId="1" applyNumberFormat="1" applyFont="1" applyFill="1" applyBorder="1" applyAlignment="1">
      <alignment horizontal="center" vertical="center" wrapText="1"/>
    </xf>
    <xf numFmtId="20" fontId="11" fillId="0" borderId="6" xfId="1" applyNumberFormat="1" applyFont="1" applyFill="1" applyBorder="1" applyAlignment="1">
      <alignment horizontal="center" vertical="center" wrapText="1"/>
    </xf>
    <xf numFmtId="177" fontId="11" fillId="0" borderId="5" xfId="1" applyNumberFormat="1" applyFont="1" applyFill="1" applyBorder="1" applyAlignment="1">
      <alignment horizontal="center" vertical="center" wrapText="1"/>
    </xf>
    <xf numFmtId="20" fontId="17" fillId="0" borderId="6" xfId="1" applyNumberFormat="1" applyFont="1" applyFill="1" applyBorder="1" applyAlignment="1">
      <alignment horizontal="center" vertical="center" wrapText="1"/>
    </xf>
    <xf numFmtId="176" fontId="17" fillId="0" borderId="6" xfId="1" applyNumberFormat="1" applyFont="1" applyFill="1" applyBorder="1" applyAlignment="1">
      <alignment horizontal="center" vertical="center" wrapText="1"/>
    </xf>
    <xf numFmtId="176" fontId="11" fillId="0" borderId="5" xfId="1" applyNumberFormat="1" applyFont="1" applyFill="1" applyBorder="1" applyAlignment="1">
      <alignment horizontal="center" vertical="center" wrapText="1"/>
    </xf>
    <xf numFmtId="176" fontId="11" fillId="0" borderId="6" xfId="1" applyNumberFormat="1" applyFont="1" applyFill="1" applyBorder="1" applyAlignment="1">
      <alignment horizontal="center" vertical="center" wrapText="1"/>
    </xf>
    <xf numFmtId="20" fontId="11" fillId="0" borderId="35" xfId="1" applyNumberFormat="1" applyFont="1" applyFill="1" applyBorder="1" applyAlignment="1">
      <alignment horizontal="center" vertical="center" wrapText="1"/>
    </xf>
    <xf numFmtId="0" fontId="16" fillId="0" borderId="7" xfId="0" applyFont="1" applyFill="1" applyBorder="1" applyAlignment="1">
      <alignment vertical="center" wrapText="1"/>
    </xf>
    <xf numFmtId="0" fontId="16" fillId="0" borderId="0" xfId="0" applyFont="1" applyFill="1" applyAlignment="1">
      <alignment vertical="center" wrapText="1"/>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BFBFF"/>
      <color rgb="FFE5E5FF"/>
      <color rgb="FFFF3300"/>
      <color rgb="FF0C03BD"/>
      <color rgb="FF2B21FB"/>
      <color rgb="FFFFF7FF"/>
      <color rgb="FFFF0066"/>
      <color rgb="FFFFFFCC"/>
      <color rgb="FFDDFFF9"/>
      <color rgb="FFC9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421258" y="0"/>
          <a:ext cx="35902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2593089" y="7348"/>
          <a:ext cx="3580361" cy="454479"/>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41.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4.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tabSelected="1" zoomScale="115" zoomScaleNormal="115" workbookViewId="0">
      <pane xSplit="2" ySplit="10" topLeftCell="G11" activePane="bottomRight" state="frozen"/>
      <selection pane="topRight" activeCell="C1" sqref="C1"/>
      <selection pane="bottomLeft" activeCell="A11" sqref="A11"/>
      <selection pane="bottomRight" activeCell="J10" sqref="J10"/>
    </sheetView>
  </sheetViews>
  <sheetFormatPr defaultColWidth="8.77734375" defaultRowHeight="16.2" x14ac:dyDescent="0.3"/>
  <cols>
    <col min="1" max="1" width="6.77734375" style="22" customWidth="1"/>
    <col min="2" max="2" width="14.21875" style="19" customWidth="1"/>
    <col min="3" max="3" width="7.44140625" style="19" customWidth="1"/>
    <col min="4" max="6" width="14.6640625" style="1289" customWidth="1"/>
    <col min="7" max="9" width="14.6640625" style="19" customWidth="1"/>
    <col min="10" max="10" width="14.6640625" style="2592" customWidth="1"/>
    <col min="11" max="16" width="14.6640625" style="19" customWidth="1"/>
    <col min="17" max="17" width="16.6640625" style="19" customWidth="1"/>
    <col min="18" max="19" width="9.44140625" style="19" customWidth="1"/>
    <col min="20" max="16384" width="8.77734375" style="19"/>
  </cols>
  <sheetData>
    <row r="1" spans="1:17" ht="22.2" x14ac:dyDescent="0.3">
      <c r="A1" s="1579" t="s">
        <v>786</v>
      </c>
      <c r="B1" s="1580"/>
      <c r="C1" s="1580"/>
      <c r="D1" s="1580"/>
      <c r="E1" s="1580"/>
      <c r="F1" s="1580"/>
      <c r="G1" s="1580"/>
      <c r="H1" s="1580"/>
      <c r="I1" s="1580"/>
      <c r="J1" s="1580"/>
      <c r="K1" s="1580"/>
      <c r="L1" s="1580"/>
      <c r="M1" s="1580"/>
      <c r="N1" s="1580"/>
      <c r="O1" s="1580"/>
      <c r="P1" s="1581"/>
      <c r="Q1" s="18"/>
    </row>
    <row r="2" spans="1:17" ht="19.8" x14ac:dyDescent="0.3">
      <c r="A2" s="1582" t="s">
        <v>170</v>
      </c>
      <c r="B2" s="1583"/>
      <c r="C2" s="1583"/>
      <c r="D2" s="1583"/>
      <c r="E2" s="1583"/>
      <c r="F2" s="1583"/>
      <c r="G2" s="1583"/>
      <c r="H2" s="1583"/>
      <c r="I2" s="1583"/>
      <c r="J2" s="1583"/>
      <c r="K2" s="1583"/>
      <c r="L2" s="1583"/>
      <c r="M2" s="1583"/>
      <c r="N2" s="1583"/>
      <c r="O2" s="1583"/>
      <c r="P2" s="1584"/>
      <c r="Q2" s="20"/>
    </row>
    <row r="3" spans="1:17" x14ac:dyDescent="0.3">
      <c r="A3" s="1598" t="s">
        <v>2371</v>
      </c>
      <c r="B3" s="1599"/>
      <c r="C3" s="1600"/>
      <c r="D3" s="1600"/>
      <c r="E3" s="1284"/>
      <c r="F3" s="1284"/>
      <c r="G3" s="23"/>
      <c r="H3" s="23"/>
      <c r="I3" s="23"/>
      <c r="J3" s="2577"/>
      <c r="K3" s="23"/>
      <c r="L3" s="23"/>
      <c r="M3" s="23"/>
      <c r="N3" s="23"/>
      <c r="O3" s="23"/>
      <c r="P3" s="24"/>
    </row>
    <row r="4" spans="1:17" x14ac:dyDescent="0.3">
      <c r="A4" s="1604" t="s">
        <v>2174</v>
      </c>
      <c r="B4" s="1605"/>
      <c r="C4" s="1606"/>
      <c r="D4" s="1606"/>
      <c r="E4" s="1285"/>
      <c r="F4" s="1282"/>
      <c r="G4" s="25"/>
      <c r="H4" s="25"/>
      <c r="I4" s="25"/>
      <c r="J4" s="2578"/>
      <c r="K4" s="25"/>
      <c r="L4" s="25"/>
      <c r="M4" s="25"/>
      <c r="N4" s="25"/>
      <c r="O4" s="25"/>
      <c r="P4" s="26"/>
    </row>
    <row r="5" spans="1:17" x14ac:dyDescent="0.3">
      <c r="A5" s="1604" t="s">
        <v>2372</v>
      </c>
      <c r="B5" s="1605"/>
      <c r="C5" s="1606"/>
      <c r="D5" s="1606"/>
      <c r="E5" s="1285"/>
      <c r="F5" s="1282"/>
      <c r="G5" s="25"/>
      <c r="H5" s="25"/>
      <c r="I5" s="25"/>
      <c r="J5" s="2578"/>
      <c r="K5" s="25"/>
      <c r="L5" s="25"/>
      <c r="M5" s="25"/>
      <c r="N5" s="25"/>
      <c r="O5" s="25"/>
      <c r="P5" s="26"/>
    </row>
    <row r="6" spans="1:17" x14ac:dyDescent="0.3">
      <c r="A6" s="1604" t="s">
        <v>875</v>
      </c>
      <c r="B6" s="1605"/>
      <c r="C6" s="1606"/>
      <c r="D6" s="1606"/>
      <c r="E6" s="1282"/>
      <c r="F6" s="1282"/>
      <c r="G6" s="25"/>
      <c r="H6" s="27"/>
      <c r="I6" s="27"/>
      <c r="J6" s="2579"/>
      <c r="K6" s="27"/>
      <c r="L6" s="27"/>
      <c r="M6" s="1587" t="s">
        <v>2466</v>
      </c>
      <c r="N6" s="1587"/>
      <c r="O6" s="1587"/>
      <c r="P6" s="1588"/>
    </row>
    <row r="7" spans="1:17" x14ac:dyDescent="0.3">
      <c r="A7" s="989" t="s">
        <v>2373</v>
      </c>
      <c r="B7" s="990"/>
      <c r="C7" s="991"/>
      <c r="D7" s="991"/>
      <c r="E7" s="991"/>
      <c r="F7" s="1286"/>
      <c r="G7" s="1334"/>
      <c r="H7" s="28"/>
      <c r="I7" s="28"/>
      <c r="J7" s="2580"/>
      <c r="K7" s="28"/>
      <c r="L7" s="28"/>
      <c r="M7" s="1589" t="s">
        <v>2467</v>
      </c>
      <c r="N7" s="1589"/>
      <c r="O7" s="1589"/>
      <c r="P7" s="1590"/>
    </row>
    <row r="8" spans="1:17" x14ac:dyDescent="0.3">
      <c r="A8" s="21"/>
      <c r="B8" s="29"/>
      <c r="C8" s="29"/>
      <c r="D8" s="1287"/>
      <c r="E8" s="1287"/>
      <c r="F8" s="1287"/>
      <c r="G8" s="29"/>
      <c r="H8" s="29"/>
      <c r="I8" s="29"/>
      <c r="J8" s="2581"/>
      <c r="K8" s="29"/>
      <c r="L8" s="29"/>
      <c r="M8" s="29"/>
      <c r="N8" s="29"/>
      <c r="O8" s="29"/>
      <c r="P8" s="30"/>
    </row>
    <row r="9" spans="1:17" ht="22.2" customHeight="1" x14ac:dyDescent="0.3">
      <c r="A9" s="1607" t="s">
        <v>17</v>
      </c>
      <c r="B9" s="1594" t="s">
        <v>0</v>
      </c>
      <c r="C9" s="1594" t="s">
        <v>543</v>
      </c>
      <c r="D9" s="1595" t="s">
        <v>16</v>
      </c>
      <c r="E9" s="1596"/>
      <c r="F9" s="1596"/>
      <c r="G9" s="1596"/>
      <c r="H9" s="1596"/>
      <c r="I9" s="1596"/>
      <c r="J9" s="1596"/>
      <c r="K9" s="1596"/>
      <c r="L9" s="1596"/>
      <c r="M9" s="1596"/>
      <c r="N9" s="1596"/>
      <c r="O9" s="1597"/>
      <c r="P9" s="31" t="s">
        <v>1</v>
      </c>
    </row>
    <row r="10" spans="1:17" ht="22.2" customHeight="1" x14ac:dyDescent="0.3">
      <c r="A10" s="1607"/>
      <c r="B10" s="1594"/>
      <c r="C10" s="1594"/>
      <c r="D10" s="1288" t="s">
        <v>171</v>
      </c>
      <c r="E10" s="1288" t="s">
        <v>172</v>
      </c>
      <c r="F10" s="1288" t="s">
        <v>173</v>
      </c>
      <c r="G10" s="1335" t="s">
        <v>174</v>
      </c>
      <c r="H10" s="1335" t="s">
        <v>175</v>
      </c>
      <c r="I10" s="1335" t="s">
        <v>176</v>
      </c>
      <c r="J10" s="2582" t="s">
        <v>177</v>
      </c>
      <c r="K10" s="1312" t="s">
        <v>178</v>
      </c>
      <c r="L10" s="1312" t="s">
        <v>179</v>
      </c>
      <c r="M10" s="1312" t="s">
        <v>180</v>
      </c>
      <c r="N10" s="1312" t="s">
        <v>181</v>
      </c>
      <c r="O10" s="1312" t="s">
        <v>182</v>
      </c>
      <c r="P10" s="32"/>
    </row>
    <row r="11" spans="1:17" ht="31.5" customHeight="1" x14ac:dyDescent="0.3">
      <c r="A11" s="1541" t="s">
        <v>36</v>
      </c>
      <c r="B11" s="1591" t="s">
        <v>2244</v>
      </c>
      <c r="C11" s="1547" t="s">
        <v>783</v>
      </c>
      <c r="D11" s="1291"/>
      <c r="E11" s="1292" t="s">
        <v>2246</v>
      </c>
      <c r="F11" s="1292">
        <v>45010</v>
      </c>
      <c r="G11" s="1336">
        <v>45041</v>
      </c>
      <c r="H11" s="1336">
        <v>45071</v>
      </c>
      <c r="I11" s="1336">
        <v>45102</v>
      </c>
      <c r="J11" s="2583">
        <v>45132</v>
      </c>
      <c r="K11" s="1313">
        <v>45163</v>
      </c>
      <c r="L11" s="1313">
        <v>45194</v>
      </c>
      <c r="M11" s="1313">
        <v>45224</v>
      </c>
      <c r="N11" s="1313">
        <v>45255</v>
      </c>
      <c r="O11" s="1313">
        <v>45285</v>
      </c>
      <c r="P11" s="33"/>
    </row>
    <row r="12" spans="1:17" ht="20.100000000000001" customHeight="1" x14ac:dyDescent="0.3">
      <c r="A12" s="1556"/>
      <c r="B12" s="1592"/>
      <c r="C12" s="1548"/>
      <c r="D12" s="1293"/>
      <c r="E12" s="1293">
        <v>0.70833333333333337</v>
      </c>
      <c r="F12" s="1293">
        <v>0.70833333333333337</v>
      </c>
      <c r="G12" s="1337">
        <v>0.70833333333333337</v>
      </c>
      <c r="H12" s="1341">
        <v>0.70833333333333337</v>
      </c>
      <c r="I12" s="1341">
        <v>0.70833333333333337</v>
      </c>
      <c r="J12" s="2584">
        <v>0.70833333333333337</v>
      </c>
      <c r="K12" s="1314">
        <v>0.70833333333333337</v>
      </c>
      <c r="L12" s="1314">
        <v>0.70833333333333337</v>
      </c>
      <c r="M12" s="1314">
        <v>0.70833333333333337</v>
      </c>
      <c r="N12" s="1314">
        <v>0.70833333333333337</v>
      </c>
      <c r="O12" s="1314">
        <v>0.70833333333333337</v>
      </c>
      <c r="P12" s="33"/>
    </row>
    <row r="13" spans="1:17" ht="30.6" customHeight="1" x14ac:dyDescent="0.3">
      <c r="A13" s="1556"/>
      <c r="B13" s="1592"/>
      <c r="C13" s="1548"/>
      <c r="D13" s="1293"/>
      <c r="E13" s="1294" t="s">
        <v>2180</v>
      </c>
      <c r="F13" s="1552" t="s">
        <v>2298</v>
      </c>
      <c r="G13" s="1554" t="s">
        <v>2314</v>
      </c>
      <c r="H13" s="1554" t="s">
        <v>2358</v>
      </c>
      <c r="I13" s="1554" t="s">
        <v>2364</v>
      </c>
      <c r="J13" s="1554" t="s">
        <v>2374</v>
      </c>
      <c r="K13" s="1550" t="s">
        <v>183</v>
      </c>
      <c r="L13" s="1550" t="s">
        <v>184</v>
      </c>
      <c r="M13" s="1550" t="s">
        <v>185</v>
      </c>
      <c r="N13" s="1550" t="s">
        <v>186</v>
      </c>
      <c r="O13" s="1550" t="s">
        <v>187</v>
      </c>
      <c r="P13" s="33"/>
    </row>
    <row r="14" spans="1:17" ht="31.5" customHeight="1" x14ac:dyDescent="0.3">
      <c r="A14" s="1557"/>
      <c r="B14" s="1593"/>
      <c r="C14" s="1549"/>
      <c r="D14" s="1296"/>
      <c r="E14" s="1297" t="s">
        <v>2245</v>
      </c>
      <c r="F14" s="1553"/>
      <c r="G14" s="1555"/>
      <c r="H14" s="1555"/>
      <c r="I14" s="1555"/>
      <c r="J14" s="1555"/>
      <c r="K14" s="1551"/>
      <c r="L14" s="1551"/>
      <c r="M14" s="1551"/>
      <c r="N14" s="1551"/>
      <c r="O14" s="1551"/>
      <c r="P14" s="34"/>
    </row>
    <row r="15" spans="1:17" ht="20.100000000000001" customHeight="1" x14ac:dyDescent="0.3">
      <c r="A15" s="1541" t="s">
        <v>35</v>
      </c>
      <c r="B15" s="1544" t="s">
        <v>25</v>
      </c>
      <c r="C15" s="1547" t="s">
        <v>542</v>
      </c>
      <c r="D15" s="1291">
        <v>44946</v>
      </c>
      <c r="E15" s="1291">
        <v>44977</v>
      </c>
      <c r="F15" s="1291">
        <v>45005</v>
      </c>
      <c r="G15" s="1340">
        <v>45036</v>
      </c>
      <c r="H15" s="1340">
        <v>45066</v>
      </c>
      <c r="I15" s="1340">
        <v>45097</v>
      </c>
      <c r="J15" s="2585">
        <v>45127</v>
      </c>
      <c r="K15" s="1317">
        <v>45158</v>
      </c>
      <c r="L15" s="1317">
        <v>45189</v>
      </c>
      <c r="M15" s="1317">
        <v>45219</v>
      </c>
      <c r="N15" s="1317">
        <v>45250</v>
      </c>
      <c r="O15" s="1317">
        <v>45280</v>
      </c>
      <c r="P15" s="35"/>
    </row>
    <row r="16" spans="1:17" ht="20.100000000000001" customHeight="1" x14ac:dyDescent="0.3">
      <c r="A16" s="1556"/>
      <c r="B16" s="1585"/>
      <c r="C16" s="1548"/>
      <c r="D16" s="1293">
        <v>0.70833333333333337</v>
      </c>
      <c r="E16" s="1293">
        <v>0.70833333333333337</v>
      </c>
      <c r="F16" s="1293">
        <v>0.70833333333333337</v>
      </c>
      <c r="G16" s="1341">
        <v>0.70833333333333337</v>
      </c>
      <c r="H16" s="1341">
        <v>0.70833333333333337</v>
      </c>
      <c r="I16" s="1341">
        <v>0.70833333333333337</v>
      </c>
      <c r="J16" s="2584">
        <v>0.70833333333333337</v>
      </c>
      <c r="K16" s="1314">
        <v>0.70833333333333337</v>
      </c>
      <c r="L16" s="1314">
        <v>0.70833333333333337</v>
      </c>
      <c r="M16" s="1314">
        <v>0.70833333333333337</v>
      </c>
      <c r="N16" s="1314">
        <v>0.70833333333333337</v>
      </c>
      <c r="O16" s="1314">
        <v>0.70833333333333337</v>
      </c>
      <c r="P16" s="36"/>
    </row>
    <row r="17" spans="1:16" ht="30" x14ac:dyDescent="0.3">
      <c r="A17" s="1557"/>
      <c r="B17" s="1586"/>
      <c r="C17" s="1549"/>
      <c r="D17" s="1298" t="s">
        <v>2163</v>
      </c>
      <c r="E17" s="1297" t="s">
        <v>2247</v>
      </c>
      <c r="F17" s="1297" t="s">
        <v>2299</v>
      </c>
      <c r="G17" s="1352" t="s">
        <v>2344</v>
      </c>
      <c r="H17" s="1352" t="s">
        <v>2354</v>
      </c>
      <c r="I17" s="1352" t="s">
        <v>2367</v>
      </c>
      <c r="J17" s="1352" t="s">
        <v>2377</v>
      </c>
      <c r="K17" s="1316" t="s">
        <v>183</v>
      </c>
      <c r="L17" s="1316" t="s">
        <v>184</v>
      </c>
      <c r="M17" s="1316" t="s">
        <v>185</v>
      </c>
      <c r="N17" s="1316" t="s">
        <v>186</v>
      </c>
      <c r="O17" s="1316" t="s">
        <v>187</v>
      </c>
      <c r="P17" s="37"/>
    </row>
    <row r="18" spans="1:16" ht="20.100000000000001" customHeight="1" x14ac:dyDescent="0.3">
      <c r="A18" s="1541" t="s">
        <v>35</v>
      </c>
      <c r="B18" s="1544" t="s">
        <v>22</v>
      </c>
      <c r="C18" s="1547" t="s">
        <v>542</v>
      </c>
      <c r="D18" s="1291">
        <v>44946</v>
      </c>
      <c r="E18" s="1291">
        <v>44977</v>
      </c>
      <c r="F18" s="1291">
        <v>45005</v>
      </c>
      <c r="G18" s="1340">
        <v>45036</v>
      </c>
      <c r="H18" s="1340">
        <v>45066</v>
      </c>
      <c r="I18" s="1340">
        <v>45097</v>
      </c>
      <c r="J18" s="2585">
        <v>45127</v>
      </c>
      <c r="K18" s="1317">
        <v>45158</v>
      </c>
      <c r="L18" s="1317">
        <v>45189</v>
      </c>
      <c r="M18" s="1317">
        <v>45219</v>
      </c>
      <c r="N18" s="1317">
        <v>45250</v>
      </c>
      <c r="O18" s="1317">
        <v>45280</v>
      </c>
      <c r="P18" s="35"/>
    </row>
    <row r="19" spans="1:16" ht="20.100000000000001" customHeight="1" x14ac:dyDescent="0.3">
      <c r="A19" s="1556"/>
      <c r="B19" s="1585"/>
      <c r="C19" s="1548"/>
      <c r="D19" s="1293">
        <v>0.70833333333333337</v>
      </c>
      <c r="E19" s="1293">
        <v>0.70833333333333337</v>
      </c>
      <c r="F19" s="1293">
        <v>0.70833333333333337</v>
      </c>
      <c r="G19" s="1341">
        <v>0.70833333333333337</v>
      </c>
      <c r="H19" s="1341">
        <v>0.70833333333333337</v>
      </c>
      <c r="I19" s="1341">
        <v>0.70833333333333337</v>
      </c>
      <c r="J19" s="2584">
        <v>0.70833333333333337</v>
      </c>
      <c r="K19" s="1314">
        <v>0.70833333333333337</v>
      </c>
      <c r="L19" s="1314">
        <v>0.70833333333333337</v>
      </c>
      <c r="M19" s="1314">
        <v>0.70833333333333337</v>
      </c>
      <c r="N19" s="1314">
        <v>0.70833333333333337</v>
      </c>
      <c r="O19" s="1314">
        <v>0.70833333333333337</v>
      </c>
      <c r="P19" s="36"/>
    </row>
    <row r="20" spans="1:16" ht="45" x14ac:dyDescent="0.3">
      <c r="A20" s="1557"/>
      <c r="B20" s="1586"/>
      <c r="C20" s="1549"/>
      <c r="D20" s="1297" t="s">
        <v>2164</v>
      </c>
      <c r="E20" s="1297" t="s">
        <v>2248</v>
      </c>
      <c r="F20" s="1297" t="s">
        <v>2300</v>
      </c>
      <c r="G20" s="1352" t="s">
        <v>2345</v>
      </c>
      <c r="H20" s="1352" t="s">
        <v>2355</v>
      </c>
      <c r="I20" s="1352" t="s">
        <v>2370</v>
      </c>
      <c r="J20" s="1352" t="s">
        <v>2378</v>
      </c>
      <c r="K20" s="1316" t="s">
        <v>183</v>
      </c>
      <c r="L20" s="1316" t="s">
        <v>184</v>
      </c>
      <c r="M20" s="1316" t="s">
        <v>185</v>
      </c>
      <c r="N20" s="1316" t="s">
        <v>186</v>
      </c>
      <c r="O20" s="1316" t="s">
        <v>187</v>
      </c>
      <c r="P20" s="37"/>
    </row>
    <row r="21" spans="1:16" ht="20.100000000000001" customHeight="1" x14ac:dyDescent="0.3">
      <c r="A21" s="1541" t="s">
        <v>541</v>
      </c>
      <c r="B21" s="1558" t="s">
        <v>223</v>
      </c>
      <c r="C21" s="1547" t="s">
        <v>542</v>
      </c>
      <c r="D21" s="1292">
        <v>44956</v>
      </c>
      <c r="E21" s="1292"/>
      <c r="F21" s="1292"/>
      <c r="G21" s="1336">
        <v>45046</v>
      </c>
      <c r="H21" s="1336"/>
      <c r="I21" s="1336"/>
      <c r="J21" s="2583">
        <v>45137</v>
      </c>
      <c r="K21" s="1313"/>
      <c r="L21" s="1313"/>
      <c r="M21" s="1313">
        <v>45229</v>
      </c>
      <c r="N21" s="1313"/>
      <c r="O21" s="1313"/>
      <c r="P21" s="35"/>
    </row>
    <row r="22" spans="1:16" ht="20.100000000000001" customHeight="1" x14ac:dyDescent="0.3">
      <c r="A22" s="1556"/>
      <c r="B22" s="1608"/>
      <c r="C22" s="1548"/>
      <c r="D22" s="1293">
        <v>0.70833333333333337</v>
      </c>
      <c r="E22" s="1293"/>
      <c r="F22" s="1293"/>
      <c r="G22" s="1342">
        <v>0.70833333333333337</v>
      </c>
      <c r="H22" s="1342"/>
      <c r="I22" s="1342"/>
      <c r="J22" s="2586">
        <v>0.70833333333333337</v>
      </c>
      <c r="K22" s="1318"/>
      <c r="L22" s="1318"/>
      <c r="M22" s="1318">
        <v>0.70833333333333337</v>
      </c>
      <c r="N22" s="1318"/>
      <c r="O22" s="1318"/>
      <c r="P22" s="36"/>
    </row>
    <row r="23" spans="1:16" ht="45" x14ac:dyDescent="0.3">
      <c r="A23" s="1557"/>
      <c r="B23" s="1609"/>
      <c r="C23" s="1549"/>
      <c r="D23" s="1297" t="s">
        <v>2165</v>
      </c>
      <c r="E23" s="1296"/>
      <c r="F23" s="1296"/>
      <c r="G23" s="1352" t="s">
        <v>2332</v>
      </c>
      <c r="H23" s="1343"/>
      <c r="I23" s="1343"/>
      <c r="J23" s="1352" t="s">
        <v>2457</v>
      </c>
      <c r="K23" s="1319"/>
      <c r="L23" s="1319"/>
      <c r="M23" s="1319" t="s">
        <v>764</v>
      </c>
      <c r="N23" s="1320"/>
      <c r="O23" s="1320"/>
      <c r="P23" s="37"/>
    </row>
    <row r="24" spans="1:16" ht="20.100000000000001" customHeight="1" x14ac:dyDescent="0.3">
      <c r="A24" s="1541" t="s">
        <v>541</v>
      </c>
      <c r="B24" s="1558" t="s">
        <v>239</v>
      </c>
      <c r="C24" s="1547" t="s">
        <v>542</v>
      </c>
      <c r="D24" s="1292">
        <v>44956</v>
      </c>
      <c r="E24" s="1299"/>
      <c r="F24" s="1292"/>
      <c r="G24" s="1336">
        <v>45046</v>
      </c>
      <c r="I24" s="1336"/>
      <c r="J24" s="2583">
        <v>45137</v>
      </c>
      <c r="K24" s="1321"/>
      <c r="L24" s="1313"/>
      <c r="M24" s="1313">
        <v>45229</v>
      </c>
      <c r="N24" s="1321"/>
      <c r="O24" s="1313"/>
      <c r="P24" s="35"/>
    </row>
    <row r="25" spans="1:16" ht="20.100000000000001" customHeight="1" x14ac:dyDescent="0.3">
      <c r="A25" s="1556"/>
      <c r="B25" s="1559"/>
      <c r="C25" s="1548"/>
      <c r="D25" s="1293">
        <v>0.70833333333333337</v>
      </c>
      <c r="E25" s="1299"/>
      <c r="F25" s="1293"/>
      <c r="G25" s="1342">
        <v>0.70833333333333337</v>
      </c>
      <c r="I25" s="1342"/>
      <c r="J25" s="2586">
        <v>0.70833333333333337</v>
      </c>
      <c r="K25" s="1321"/>
      <c r="L25" s="1318"/>
      <c r="M25" s="1318">
        <v>0.70833333333333337</v>
      </c>
      <c r="N25" s="1321"/>
      <c r="O25" s="1318"/>
      <c r="P25" s="36"/>
    </row>
    <row r="26" spans="1:16" ht="45" x14ac:dyDescent="0.3">
      <c r="A26" s="1557"/>
      <c r="B26" s="1560"/>
      <c r="C26" s="1549"/>
      <c r="D26" s="1297" t="s">
        <v>2166</v>
      </c>
      <c r="E26" s="1299"/>
      <c r="F26" s="1296"/>
      <c r="G26" s="1352" t="s">
        <v>2333</v>
      </c>
      <c r="I26" s="1343"/>
      <c r="J26" s="1352" t="s">
        <v>2458</v>
      </c>
      <c r="K26" s="1321"/>
      <c r="L26" s="1319"/>
      <c r="M26" s="1319" t="s">
        <v>764</v>
      </c>
      <c r="N26" s="1321"/>
      <c r="O26" s="1320"/>
      <c r="P26" s="37"/>
    </row>
    <row r="27" spans="1:16" ht="20.100000000000001" customHeight="1" x14ac:dyDescent="0.3">
      <c r="A27" s="1541" t="s">
        <v>541</v>
      </c>
      <c r="B27" s="1558" t="s">
        <v>240</v>
      </c>
      <c r="C27" s="1547" t="s">
        <v>542</v>
      </c>
      <c r="D27" s="1292">
        <v>44951</v>
      </c>
      <c r="E27" s="1292"/>
      <c r="F27" s="1292"/>
      <c r="G27" s="1336">
        <v>45041</v>
      </c>
      <c r="H27" s="1336"/>
      <c r="I27" s="1336"/>
      <c r="J27" s="2583">
        <v>45132</v>
      </c>
      <c r="K27" s="1313"/>
      <c r="L27" s="1313"/>
      <c r="M27" s="1313">
        <v>45224</v>
      </c>
      <c r="N27" s="1313"/>
      <c r="O27" s="1313"/>
      <c r="P27" s="35"/>
    </row>
    <row r="28" spans="1:16" ht="20.100000000000001" customHeight="1" x14ac:dyDescent="0.3">
      <c r="A28" s="1556"/>
      <c r="B28" s="1559"/>
      <c r="C28" s="1548"/>
      <c r="D28" s="1293">
        <v>0.70833333333333337</v>
      </c>
      <c r="E28" s="1293"/>
      <c r="F28" s="1293"/>
      <c r="G28" s="1342">
        <v>0.70833333333333337</v>
      </c>
      <c r="H28" s="1342"/>
      <c r="I28" s="1342"/>
      <c r="J28" s="2586">
        <v>0.70833333333333337</v>
      </c>
      <c r="K28" s="1318"/>
      <c r="L28" s="1318"/>
      <c r="M28" s="1318">
        <v>0.70833333333333337</v>
      </c>
      <c r="N28" s="1318"/>
      <c r="O28" s="1318"/>
      <c r="P28" s="36"/>
    </row>
    <row r="29" spans="1:16" ht="45" x14ac:dyDescent="0.3">
      <c r="A29" s="1557"/>
      <c r="B29" s="1560"/>
      <c r="C29" s="1549"/>
      <c r="D29" s="1297" t="s">
        <v>2167</v>
      </c>
      <c r="E29" s="1296"/>
      <c r="F29" s="1296"/>
      <c r="G29" s="1352" t="s">
        <v>2334</v>
      </c>
      <c r="H29" s="1343"/>
      <c r="I29" s="1343"/>
      <c r="J29" s="1352" t="s">
        <v>2459</v>
      </c>
      <c r="K29" s="1319"/>
      <c r="L29" s="1319"/>
      <c r="M29" s="1319" t="s">
        <v>764</v>
      </c>
      <c r="N29" s="1320"/>
      <c r="O29" s="1320"/>
      <c r="P29" s="37"/>
    </row>
    <row r="30" spans="1:16" ht="20.100000000000001" customHeight="1" x14ac:dyDescent="0.3">
      <c r="A30" s="1541" t="s">
        <v>541</v>
      </c>
      <c r="B30" s="1558" t="s">
        <v>241</v>
      </c>
      <c r="C30" s="1547" t="s">
        <v>542</v>
      </c>
      <c r="D30" s="1292">
        <v>44956</v>
      </c>
      <c r="E30" s="1292"/>
      <c r="F30" s="1292"/>
      <c r="G30" s="1336">
        <v>45046</v>
      </c>
      <c r="H30" s="1336"/>
      <c r="I30" s="1336"/>
      <c r="J30" s="2583">
        <v>45137</v>
      </c>
      <c r="K30" s="1313"/>
      <c r="L30" s="1313"/>
      <c r="M30" s="1313">
        <v>45229</v>
      </c>
      <c r="N30" s="1313"/>
      <c r="O30" s="1313"/>
      <c r="P30" s="35"/>
    </row>
    <row r="31" spans="1:16" ht="20.100000000000001" customHeight="1" x14ac:dyDescent="0.3">
      <c r="A31" s="1556"/>
      <c r="B31" s="1559"/>
      <c r="C31" s="1548"/>
      <c r="D31" s="1293">
        <v>0.70833333333333337</v>
      </c>
      <c r="E31" s="1293"/>
      <c r="F31" s="1293"/>
      <c r="G31" s="1342">
        <v>0.70833333333333337</v>
      </c>
      <c r="H31" s="1342"/>
      <c r="I31" s="1342"/>
      <c r="J31" s="2586">
        <v>0.70833333333333337</v>
      </c>
      <c r="K31" s="1318"/>
      <c r="L31" s="1318"/>
      <c r="M31" s="1318">
        <v>0.70833333333333337</v>
      </c>
      <c r="N31" s="1318"/>
      <c r="O31" s="1318"/>
      <c r="P31" s="36"/>
    </row>
    <row r="32" spans="1:16" ht="60" x14ac:dyDescent="0.3">
      <c r="A32" s="1557"/>
      <c r="B32" s="1560"/>
      <c r="C32" s="1549"/>
      <c r="D32" s="1297" t="s">
        <v>2168</v>
      </c>
      <c r="E32" s="1296"/>
      <c r="F32" s="1296"/>
      <c r="G32" s="1352" t="s">
        <v>2335</v>
      </c>
      <c r="H32" s="1343"/>
      <c r="I32" s="1343"/>
      <c r="J32" s="1352" t="s">
        <v>2460</v>
      </c>
      <c r="K32" s="1319"/>
      <c r="L32" s="1319"/>
      <c r="M32" s="1319" t="s">
        <v>764</v>
      </c>
      <c r="N32" s="1320"/>
      <c r="O32" s="1320"/>
      <c r="P32" s="37"/>
    </row>
    <row r="33" spans="1:16" ht="20.100000000000001" customHeight="1" x14ac:dyDescent="0.3">
      <c r="A33" s="1541" t="s">
        <v>541</v>
      </c>
      <c r="B33" s="1558" t="s">
        <v>242</v>
      </c>
      <c r="C33" s="1547" t="s">
        <v>542</v>
      </c>
      <c r="D33" s="1292">
        <v>44956</v>
      </c>
      <c r="E33" s="1299"/>
      <c r="F33" s="1292"/>
      <c r="G33" s="1336">
        <v>45046</v>
      </c>
      <c r="I33" s="1336"/>
      <c r="J33" s="2583">
        <v>45137</v>
      </c>
      <c r="K33" s="1321"/>
      <c r="L33" s="1313"/>
      <c r="M33" s="1313">
        <v>45229</v>
      </c>
      <c r="N33" s="1321"/>
      <c r="O33" s="1313"/>
      <c r="P33" s="35"/>
    </row>
    <row r="34" spans="1:16" ht="20.100000000000001" customHeight="1" x14ac:dyDescent="0.3">
      <c r="A34" s="1556"/>
      <c r="B34" s="1559"/>
      <c r="C34" s="1548"/>
      <c r="D34" s="1293">
        <v>0.70833333333333337</v>
      </c>
      <c r="E34" s="1299"/>
      <c r="F34" s="1293"/>
      <c r="G34" s="1342">
        <v>0.70833333333333337</v>
      </c>
      <c r="I34" s="1342"/>
      <c r="J34" s="2586">
        <v>0.70833333333333337</v>
      </c>
      <c r="K34" s="1321"/>
      <c r="L34" s="1318"/>
      <c r="M34" s="1318">
        <v>0.70833333333333337</v>
      </c>
      <c r="N34" s="1321"/>
      <c r="O34" s="1318"/>
      <c r="P34" s="36"/>
    </row>
    <row r="35" spans="1:16" ht="60" x14ac:dyDescent="0.3">
      <c r="A35" s="1557"/>
      <c r="B35" s="1560"/>
      <c r="C35" s="1549"/>
      <c r="D35" s="1297" t="s">
        <v>2169</v>
      </c>
      <c r="E35" s="1299"/>
      <c r="F35" s="1296"/>
      <c r="G35" s="1352" t="s">
        <v>2336</v>
      </c>
      <c r="I35" s="1343"/>
      <c r="J35" s="1352" t="s">
        <v>2461</v>
      </c>
      <c r="K35" s="1321"/>
      <c r="L35" s="1319"/>
      <c r="M35" s="1319" t="s">
        <v>764</v>
      </c>
      <c r="N35" s="1321"/>
      <c r="O35" s="1320"/>
      <c r="P35" s="37"/>
    </row>
    <row r="36" spans="1:16" ht="20.100000000000001" customHeight="1" x14ac:dyDescent="0.3">
      <c r="A36" s="1541" t="s">
        <v>541</v>
      </c>
      <c r="B36" s="1558" t="s">
        <v>243</v>
      </c>
      <c r="C36" s="1547" t="s">
        <v>542</v>
      </c>
      <c r="D36" s="1292">
        <v>44956</v>
      </c>
      <c r="E36" s="1292"/>
      <c r="F36" s="1292"/>
      <c r="G36" s="1336">
        <v>45046</v>
      </c>
      <c r="H36" s="1336"/>
      <c r="I36" s="1336"/>
      <c r="J36" s="2583">
        <v>45137</v>
      </c>
      <c r="K36" s="1313"/>
      <c r="L36" s="1313"/>
      <c r="M36" s="1313">
        <v>45229</v>
      </c>
      <c r="N36" s="1313"/>
      <c r="O36" s="1313"/>
      <c r="P36" s="35"/>
    </row>
    <row r="37" spans="1:16" ht="20.100000000000001" customHeight="1" x14ac:dyDescent="0.3">
      <c r="A37" s="1556"/>
      <c r="B37" s="1559"/>
      <c r="C37" s="1548"/>
      <c r="D37" s="1293">
        <v>0.70833333333333337</v>
      </c>
      <c r="E37" s="1293"/>
      <c r="F37" s="1293"/>
      <c r="G37" s="1342">
        <v>0.70833333333333337</v>
      </c>
      <c r="H37" s="1342"/>
      <c r="I37" s="1342"/>
      <c r="J37" s="2586">
        <v>0.70833333333333337</v>
      </c>
      <c r="K37" s="1318"/>
      <c r="L37" s="1318"/>
      <c r="M37" s="1318">
        <v>0.70833333333333337</v>
      </c>
      <c r="N37" s="1318"/>
      <c r="O37" s="1318"/>
      <c r="P37" s="36"/>
    </row>
    <row r="38" spans="1:16" ht="60" x14ac:dyDescent="0.3">
      <c r="A38" s="1557"/>
      <c r="B38" s="1560"/>
      <c r="C38" s="1549"/>
      <c r="D38" s="1297" t="s">
        <v>2170</v>
      </c>
      <c r="E38" s="1296"/>
      <c r="F38" s="1296"/>
      <c r="G38" s="1352" t="s">
        <v>2337</v>
      </c>
      <c r="H38" s="1343"/>
      <c r="I38" s="1343"/>
      <c r="J38" s="1352" t="s">
        <v>2462</v>
      </c>
      <c r="K38" s="1319"/>
      <c r="L38" s="1319"/>
      <c r="M38" s="1319" t="s">
        <v>764</v>
      </c>
      <c r="N38" s="1320"/>
      <c r="O38" s="1320"/>
      <c r="P38" s="37"/>
    </row>
    <row r="39" spans="1:16" ht="20.100000000000001" customHeight="1" x14ac:dyDescent="0.3">
      <c r="A39" s="1541" t="s">
        <v>541</v>
      </c>
      <c r="B39" s="1558" t="s">
        <v>244</v>
      </c>
      <c r="C39" s="1547" t="s">
        <v>542</v>
      </c>
      <c r="D39" s="1292">
        <v>44941</v>
      </c>
      <c r="E39" s="1299"/>
      <c r="F39" s="1292"/>
      <c r="G39" s="1336">
        <v>45031</v>
      </c>
      <c r="I39" s="1336"/>
      <c r="J39" s="2583">
        <v>45122</v>
      </c>
      <c r="K39" s="1321"/>
      <c r="L39" s="1313"/>
      <c r="M39" s="1313">
        <v>45214</v>
      </c>
      <c r="N39" s="1321"/>
      <c r="O39" s="1313"/>
      <c r="P39" s="35"/>
    </row>
    <row r="40" spans="1:16" ht="20.100000000000001" customHeight="1" x14ac:dyDescent="0.3">
      <c r="A40" s="1556"/>
      <c r="B40" s="1559"/>
      <c r="C40" s="1548"/>
      <c r="D40" s="1293">
        <v>0.70833333333333337</v>
      </c>
      <c r="E40" s="1299"/>
      <c r="F40" s="1293"/>
      <c r="G40" s="1342">
        <v>0.70833333333333337</v>
      </c>
      <c r="I40" s="1342"/>
      <c r="J40" s="2586">
        <v>0.70833333333333337</v>
      </c>
      <c r="K40" s="1321"/>
      <c r="L40" s="1318"/>
      <c r="M40" s="1318">
        <v>0.70833333333333337</v>
      </c>
      <c r="N40" s="1321"/>
      <c r="O40" s="1318"/>
      <c r="P40" s="36"/>
    </row>
    <row r="41" spans="1:16" ht="60" x14ac:dyDescent="0.3">
      <c r="A41" s="1557"/>
      <c r="B41" s="1560"/>
      <c r="C41" s="1549"/>
      <c r="D41" s="1297" t="s">
        <v>2171</v>
      </c>
      <c r="E41" s="1300"/>
      <c r="F41" s="1296"/>
      <c r="G41" s="1352" t="s">
        <v>2338</v>
      </c>
      <c r="H41" s="1382"/>
      <c r="I41" s="1343"/>
      <c r="J41" s="1352" t="s">
        <v>2463</v>
      </c>
      <c r="K41" s="1322"/>
      <c r="L41" s="1319"/>
      <c r="M41" s="1319" t="s">
        <v>764</v>
      </c>
      <c r="N41" s="1322"/>
      <c r="O41" s="1320"/>
      <c r="P41" s="37"/>
    </row>
    <row r="42" spans="1:16" ht="20.100000000000001" customHeight="1" x14ac:dyDescent="0.3">
      <c r="A42" s="1541" t="s">
        <v>541</v>
      </c>
      <c r="B42" s="1558" t="s">
        <v>245</v>
      </c>
      <c r="C42" s="1547" t="s">
        <v>542</v>
      </c>
      <c r="D42" s="1292">
        <v>44941</v>
      </c>
      <c r="E42" s="1299"/>
      <c r="F42" s="1292"/>
      <c r="G42" s="1336">
        <v>45031</v>
      </c>
      <c r="I42" s="1336"/>
      <c r="J42" s="2583">
        <v>45122</v>
      </c>
      <c r="K42" s="1321"/>
      <c r="L42" s="1313"/>
      <c r="M42" s="1313">
        <v>45214</v>
      </c>
      <c r="N42" s="1321"/>
      <c r="O42" s="1313"/>
      <c r="P42" s="35"/>
    </row>
    <row r="43" spans="1:16" ht="20.100000000000001" customHeight="1" x14ac:dyDescent="0.3">
      <c r="A43" s="1556"/>
      <c r="B43" s="1559"/>
      <c r="C43" s="1548"/>
      <c r="D43" s="1293">
        <v>0.70833333333333337</v>
      </c>
      <c r="E43" s="1299"/>
      <c r="F43" s="1293"/>
      <c r="G43" s="1342">
        <v>0.70833333333333337</v>
      </c>
      <c r="I43" s="1342"/>
      <c r="J43" s="2586">
        <v>0.70833333333333337</v>
      </c>
      <c r="K43" s="1321"/>
      <c r="L43" s="1318"/>
      <c r="M43" s="1318">
        <v>0.70833333333333337</v>
      </c>
      <c r="N43" s="1321"/>
      <c r="O43" s="1318"/>
      <c r="P43" s="36"/>
    </row>
    <row r="44" spans="1:16" ht="60" x14ac:dyDescent="0.3">
      <c r="A44" s="1557"/>
      <c r="B44" s="1560"/>
      <c r="C44" s="1549"/>
      <c r="D44" s="1297" t="s">
        <v>2172</v>
      </c>
      <c r="E44" s="1300"/>
      <c r="F44" s="1296"/>
      <c r="G44" s="1352" t="s">
        <v>2339</v>
      </c>
      <c r="H44" s="1382"/>
      <c r="I44" s="1343"/>
      <c r="J44" s="1352" t="s">
        <v>2464</v>
      </c>
      <c r="K44" s="1322"/>
      <c r="L44" s="1319"/>
      <c r="M44" s="1319" t="s">
        <v>764</v>
      </c>
      <c r="N44" s="1322"/>
      <c r="O44" s="1320"/>
      <c r="P44" s="37"/>
    </row>
    <row r="45" spans="1:16" ht="20.100000000000001" customHeight="1" x14ac:dyDescent="0.3">
      <c r="A45" s="1541" t="s">
        <v>541</v>
      </c>
      <c r="B45" s="1558" t="s">
        <v>246</v>
      </c>
      <c r="C45" s="1547" t="s">
        <v>542</v>
      </c>
      <c r="D45" s="1301">
        <v>44951</v>
      </c>
      <c r="E45" s="1299"/>
      <c r="F45" s="1301"/>
      <c r="G45" s="1344">
        <v>45041</v>
      </c>
      <c r="I45" s="1344"/>
      <c r="J45" s="2587">
        <v>45132</v>
      </c>
      <c r="K45" s="1321"/>
      <c r="L45" s="1323"/>
      <c r="M45" s="1323">
        <v>45224</v>
      </c>
      <c r="N45" s="1321"/>
      <c r="O45" s="1323"/>
      <c r="P45" s="35"/>
    </row>
    <row r="46" spans="1:16" ht="20.100000000000001" customHeight="1" x14ac:dyDescent="0.3">
      <c r="A46" s="1556"/>
      <c r="B46" s="1559"/>
      <c r="C46" s="1548"/>
      <c r="D46" s="1293">
        <v>0.70833333333333337</v>
      </c>
      <c r="E46" s="1299"/>
      <c r="F46" s="1293"/>
      <c r="G46" s="1342">
        <v>0.70833333333333337</v>
      </c>
      <c r="I46" s="1342"/>
      <c r="J46" s="2586">
        <v>0.70833333333333337</v>
      </c>
      <c r="K46" s="1321"/>
      <c r="L46" s="1318"/>
      <c r="M46" s="1318">
        <v>0.70833333333333337</v>
      </c>
      <c r="N46" s="1321"/>
      <c r="O46" s="1318"/>
      <c r="P46" s="36"/>
    </row>
    <row r="47" spans="1:16" ht="60" x14ac:dyDescent="0.3">
      <c r="A47" s="1557"/>
      <c r="B47" s="1560"/>
      <c r="C47" s="1549"/>
      <c r="D47" s="1297" t="s">
        <v>2173</v>
      </c>
      <c r="E47" s="1300"/>
      <c r="F47" s="1296"/>
      <c r="G47" s="1352" t="s">
        <v>2340</v>
      </c>
      <c r="H47" s="1382"/>
      <c r="I47" s="1343"/>
      <c r="J47" s="1352" t="s">
        <v>2465</v>
      </c>
      <c r="K47" s="1322"/>
      <c r="L47" s="1319"/>
      <c r="M47" s="1319" t="s">
        <v>764</v>
      </c>
      <c r="N47" s="1322"/>
      <c r="O47" s="1320"/>
      <c r="P47" s="37"/>
    </row>
    <row r="48" spans="1:16" ht="20.100000000000001" customHeight="1" x14ac:dyDescent="0.3">
      <c r="A48" s="1541" t="s">
        <v>44</v>
      </c>
      <c r="B48" s="1601" t="s">
        <v>136</v>
      </c>
      <c r="C48" s="1547" t="s">
        <v>542</v>
      </c>
      <c r="D48" s="1302"/>
      <c r="E48" s="1302">
        <v>44962</v>
      </c>
      <c r="F48" s="1302"/>
      <c r="G48" s="1345"/>
      <c r="H48" s="1345">
        <v>45051</v>
      </c>
      <c r="I48" s="1345"/>
      <c r="J48" s="2588"/>
      <c r="K48" s="1324">
        <v>45143</v>
      </c>
      <c r="L48" s="1324"/>
      <c r="M48" s="1324"/>
      <c r="N48" s="1324">
        <v>45235</v>
      </c>
      <c r="O48" s="1324"/>
      <c r="P48" s="35"/>
    </row>
    <row r="49" spans="1:16" ht="20.100000000000001" customHeight="1" x14ac:dyDescent="0.3">
      <c r="A49" s="1556"/>
      <c r="B49" s="1602"/>
      <c r="C49" s="1548"/>
      <c r="D49" s="1293"/>
      <c r="E49" s="1293">
        <v>0.70833333333333337</v>
      </c>
      <c r="F49" s="1293"/>
      <c r="G49" s="1341"/>
      <c r="H49" s="1341">
        <v>0.70833333333333337</v>
      </c>
      <c r="I49" s="1341"/>
      <c r="J49" s="2584"/>
      <c r="K49" s="1314">
        <v>0.70833333333333337</v>
      </c>
      <c r="L49" s="1314"/>
      <c r="M49" s="1314"/>
      <c r="N49" s="1314">
        <v>0.70833333333333337</v>
      </c>
      <c r="O49" s="1314"/>
      <c r="P49" s="36"/>
    </row>
    <row r="50" spans="1:16" ht="60" x14ac:dyDescent="0.3">
      <c r="A50" s="1557"/>
      <c r="B50" s="1603"/>
      <c r="C50" s="1549"/>
      <c r="D50" s="1303"/>
      <c r="E50" s="1297" t="s">
        <v>2200</v>
      </c>
      <c r="F50" s="1296"/>
      <c r="G50" s="1339"/>
      <c r="H50" s="1352" t="s">
        <v>2342</v>
      </c>
      <c r="I50" s="1339"/>
      <c r="J50" s="1339"/>
      <c r="K50" s="1316" t="s">
        <v>189</v>
      </c>
      <c r="L50" s="1316"/>
      <c r="M50" s="1316"/>
      <c r="N50" s="1316" t="s">
        <v>188</v>
      </c>
      <c r="O50" s="1325"/>
      <c r="P50" s="37"/>
    </row>
    <row r="51" spans="1:16" ht="20.100000000000001" customHeight="1" x14ac:dyDescent="0.3">
      <c r="A51" s="1541" t="s">
        <v>44</v>
      </c>
      <c r="B51" s="1601" t="s">
        <v>45</v>
      </c>
      <c r="C51" s="1547" t="s">
        <v>542</v>
      </c>
      <c r="D51" s="1302"/>
      <c r="E51" s="1299"/>
      <c r="F51" s="1302">
        <v>44990</v>
      </c>
      <c r="G51" s="1345"/>
      <c r="H51" s="1345"/>
      <c r="I51" s="1345"/>
      <c r="J51" s="2588"/>
      <c r="K51" s="1324"/>
      <c r="L51" s="1324"/>
      <c r="M51" s="1324"/>
      <c r="N51" s="1324"/>
      <c r="O51" s="1324"/>
      <c r="P51" s="35"/>
    </row>
    <row r="52" spans="1:16" ht="20.100000000000001" customHeight="1" x14ac:dyDescent="0.3">
      <c r="A52" s="1556"/>
      <c r="B52" s="1602"/>
      <c r="C52" s="1548"/>
      <c r="D52" s="1293"/>
      <c r="E52" s="1299"/>
      <c r="F52" s="1293">
        <v>0.70833333333333337</v>
      </c>
      <c r="G52" s="1341"/>
      <c r="H52" s="1341"/>
      <c r="I52" s="1341"/>
      <c r="J52" s="2584"/>
      <c r="K52" s="1314"/>
      <c r="L52" s="1314"/>
      <c r="M52" s="1314"/>
      <c r="N52" s="1314"/>
      <c r="O52" s="1314"/>
      <c r="P52" s="36"/>
    </row>
    <row r="53" spans="1:16" ht="30" x14ac:dyDescent="0.3">
      <c r="A53" s="1557"/>
      <c r="B53" s="1603"/>
      <c r="C53" s="1549"/>
      <c r="D53" s="1303"/>
      <c r="E53" s="1296"/>
      <c r="F53" s="1297" t="s">
        <v>2254</v>
      </c>
      <c r="G53" s="1339"/>
      <c r="H53" s="1339"/>
      <c r="I53" s="1339"/>
      <c r="J53" s="1339"/>
      <c r="K53" s="1325"/>
      <c r="L53" s="1325"/>
      <c r="M53" s="1325"/>
      <c r="N53" s="1325"/>
      <c r="O53" s="1325"/>
      <c r="P53" s="37"/>
    </row>
    <row r="54" spans="1:16" ht="20.100000000000001" customHeight="1" x14ac:dyDescent="0.3">
      <c r="A54" s="1541" t="s">
        <v>35</v>
      </c>
      <c r="B54" s="1544" t="s">
        <v>46</v>
      </c>
      <c r="C54" s="1547" t="s">
        <v>542</v>
      </c>
      <c r="D54" s="1302"/>
      <c r="E54" s="1302">
        <v>44962</v>
      </c>
      <c r="F54" s="1302"/>
      <c r="G54" s="1345"/>
      <c r="H54" s="1345"/>
      <c r="I54" s="1345"/>
      <c r="J54" s="2588"/>
      <c r="K54" s="1324">
        <v>45143</v>
      </c>
      <c r="L54" s="1324"/>
      <c r="M54" s="1324"/>
      <c r="N54" s="1324"/>
      <c r="O54" s="1324"/>
      <c r="P54" s="35"/>
    </row>
    <row r="55" spans="1:16" ht="20.100000000000001" customHeight="1" x14ac:dyDescent="0.3">
      <c r="A55" s="1542"/>
      <c r="B55" s="1545"/>
      <c r="C55" s="1548"/>
      <c r="D55" s="1293"/>
      <c r="E55" s="1293">
        <v>0.70833333333333337</v>
      </c>
      <c r="F55" s="1293"/>
      <c r="G55" s="1341"/>
      <c r="H55" s="1341"/>
      <c r="I55" s="1341"/>
      <c r="J55" s="2584"/>
      <c r="K55" s="1314">
        <v>0.70833333333333337</v>
      </c>
      <c r="L55" s="1314"/>
      <c r="M55" s="1314"/>
      <c r="N55" s="1314"/>
      <c r="O55" s="1314"/>
      <c r="P55" s="36"/>
    </row>
    <row r="56" spans="1:16" ht="30" x14ac:dyDescent="0.3">
      <c r="A56" s="1543"/>
      <c r="B56" s="1546"/>
      <c r="C56" s="1549"/>
      <c r="D56" s="1303"/>
      <c r="E56" s="1297" t="s">
        <v>2201</v>
      </c>
      <c r="F56" s="1296"/>
      <c r="G56" s="1339"/>
      <c r="H56" s="1339"/>
      <c r="I56" s="1339"/>
      <c r="J56" s="1339"/>
      <c r="K56" s="1316" t="s">
        <v>190</v>
      </c>
      <c r="L56" s="1316"/>
      <c r="M56" s="1325"/>
      <c r="N56" s="1325"/>
      <c r="O56" s="1325"/>
      <c r="P56" s="37"/>
    </row>
    <row r="57" spans="1:16" ht="20.100000000000001" customHeight="1" x14ac:dyDescent="0.3">
      <c r="A57" s="1541" t="s">
        <v>35</v>
      </c>
      <c r="B57" s="1544" t="s">
        <v>209</v>
      </c>
      <c r="C57" s="1547" t="s">
        <v>542</v>
      </c>
      <c r="D57" s="1302"/>
      <c r="E57" s="1302">
        <v>44962</v>
      </c>
      <c r="F57" s="1302"/>
      <c r="G57" s="1345"/>
      <c r="H57" s="1345"/>
      <c r="I57" s="1345"/>
      <c r="J57" s="2588"/>
      <c r="K57" s="1324">
        <v>45143</v>
      </c>
      <c r="L57" s="1324"/>
      <c r="M57" s="1324"/>
      <c r="N57" s="1324"/>
      <c r="O57" s="1324"/>
      <c r="P57" s="35"/>
    </row>
    <row r="58" spans="1:16" ht="20.100000000000001" customHeight="1" x14ac:dyDescent="0.3">
      <c r="A58" s="1542"/>
      <c r="B58" s="1545"/>
      <c r="C58" s="1548"/>
      <c r="D58" s="1293"/>
      <c r="E58" s="1293">
        <v>0.70833333333333337</v>
      </c>
      <c r="F58" s="1293"/>
      <c r="G58" s="1341"/>
      <c r="H58" s="1341"/>
      <c r="I58" s="1341"/>
      <c r="J58" s="2584"/>
      <c r="K58" s="1314">
        <v>0.70833333333333337</v>
      </c>
      <c r="L58" s="1314"/>
      <c r="M58" s="1314"/>
      <c r="N58" s="1314"/>
      <c r="O58" s="1314"/>
      <c r="P58" s="36"/>
    </row>
    <row r="59" spans="1:16" ht="60" x14ac:dyDescent="0.3">
      <c r="A59" s="1543"/>
      <c r="B59" s="1546"/>
      <c r="C59" s="1549"/>
      <c r="D59" s="1303"/>
      <c r="E59" s="1297" t="s">
        <v>2217</v>
      </c>
      <c r="F59" s="1296"/>
      <c r="G59" s="1339"/>
      <c r="H59" s="1339"/>
      <c r="I59" s="1339"/>
      <c r="J59" s="1339"/>
      <c r="K59" s="1316" t="s">
        <v>190</v>
      </c>
      <c r="L59" s="1316"/>
      <c r="M59" s="1325"/>
      <c r="N59" s="1325"/>
      <c r="O59" s="1325"/>
      <c r="P59" s="37"/>
    </row>
    <row r="60" spans="1:16" ht="20.100000000000001" customHeight="1" x14ac:dyDescent="0.3">
      <c r="A60" s="1541" t="s">
        <v>35</v>
      </c>
      <c r="B60" s="1544" t="s">
        <v>164</v>
      </c>
      <c r="C60" s="1547" t="s">
        <v>542</v>
      </c>
      <c r="D60" s="1302"/>
      <c r="E60" s="1299"/>
      <c r="F60" s="1302">
        <v>45005</v>
      </c>
      <c r="G60" s="1345"/>
      <c r="H60" s="1345"/>
      <c r="I60" s="1345"/>
      <c r="J60" s="2588"/>
      <c r="K60" s="1324"/>
      <c r="L60" s="1324"/>
      <c r="M60" s="1324"/>
      <c r="N60" s="1324"/>
      <c r="O60" s="1324"/>
      <c r="P60" s="39"/>
    </row>
    <row r="61" spans="1:16" ht="20.100000000000001" customHeight="1" x14ac:dyDescent="0.3">
      <c r="A61" s="1542"/>
      <c r="B61" s="1545"/>
      <c r="C61" s="1548"/>
      <c r="D61" s="1293"/>
      <c r="E61" s="1299"/>
      <c r="F61" s="1293">
        <v>0.70833333333333337</v>
      </c>
      <c r="G61" s="1341"/>
      <c r="H61" s="1341"/>
      <c r="I61" s="1341"/>
      <c r="J61" s="2584"/>
      <c r="K61" s="1314"/>
      <c r="L61" s="1314"/>
      <c r="M61" s="1314"/>
      <c r="N61" s="1314"/>
      <c r="O61" s="1314"/>
      <c r="P61" s="36"/>
    </row>
    <row r="62" spans="1:16" ht="30" x14ac:dyDescent="0.3">
      <c r="A62" s="1543"/>
      <c r="B62" s="1546"/>
      <c r="C62" s="1549"/>
      <c r="D62" s="1303"/>
      <c r="E62" s="1304"/>
      <c r="F62" s="1297" t="s">
        <v>2274</v>
      </c>
      <c r="G62" s="1339"/>
      <c r="H62" s="1339"/>
      <c r="I62" s="1339"/>
      <c r="J62" s="1339"/>
      <c r="K62" s="1316"/>
      <c r="L62" s="1325"/>
      <c r="M62" s="1325"/>
      <c r="N62" s="1325"/>
      <c r="O62" s="1325"/>
      <c r="P62" s="40"/>
    </row>
    <row r="63" spans="1:16" ht="20.100000000000001" customHeight="1" x14ac:dyDescent="0.3">
      <c r="A63" s="1541" t="s">
        <v>35</v>
      </c>
      <c r="B63" s="1544" t="s">
        <v>165</v>
      </c>
      <c r="C63" s="1547" t="s">
        <v>542</v>
      </c>
      <c r="D63" s="1302"/>
      <c r="E63" s="1299"/>
      <c r="F63" s="1302"/>
      <c r="G63" s="1345"/>
      <c r="H63" s="1345">
        <v>45066</v>
      </c>
      <c r="I63" s="1345"/>
      <c r="J63" s="2588"/>
      <c r="K63" s="1324"/>
      <c r="L63" s="1324"/>
      <c r="M63" s="1324"/>
      <c r="N63" s="1324"/>
      <c r="O63" s="1324"/>
      <c r="P63" s="39"/>
    </row>
    <row r="64" spans="1:16" ht="20.100000000000001" customHeight="1" x14ac:dyDescent="0.3">
      <c r="A64" s="1542"/>
      <c r="B64" s="1545"/>
      <c r="C64" s="1548"/>
      <c r="D64" s="1293"/>
      <c r="E64" s="1299"/>
      <c r="F64" s="1293"/>
      <c r="G64" s="1341"/>
      <c r="H64" s="1341">
        <v>0.70833333333333337</v>
      </c>
      <c r="I64" s="1341"/>
      <c r="J64" s="2584"/>
      <c r="K64" s="1314"/>
      <c r="L64" s="1314"/>
      <c r="M64" s="1314"/>
      <c r="N64" s="1314"/>
      <c r="O64" s="1314"/>
      <c r="P64" s="36"/>
    </row>
    <row r="65" spans="1:16" ht="28.8" customHeight="1" x14ac:dyDescent="0.3">
      <c r="A65" s="1542"/>
      <c r="B65" s="1545"/>
      <c r="C65" s="1548"/>
      <c r="D65" s="1305"/>
      <c r="E65" s="1299"/>
      <c r="F65" s="1306"/>
      <c r="G65" s="1338"/>
      <c r="H65" s="1386" t="s">
        <v>2361</v>
      </c>
      <c r="I65" s="1338"/>
      <c r="J65" s="1338"/>
      <c r="K65" s="1315"/>
      <c r="L65" s="1326"/>
      <c r="M65" s="1326"/>
      <c r="N65" s="1326"/>
      <c r="O65" s="1326"/>
      <c r="P65" s="62"/>
    </row>
    <row r="66" spans="1:16" ht="20.100000000000001" customHeight="1" x14ac:dyDescent="0.3">
      <c r="A66" s="1541" t="s">
        <v>35</v>
      </c>
      <c r="B66" s="1610" t="s">
        <v>755</v>
      </c>
      <c r="C66" s="1547" t="s">
        <v>542</v>
      </c>
      <c r="D66" s="1307"/>
      <c r="E66" s="1308"/>
      <c r="F66" s="1302">
        <v>44990</v>
      </c>
      <c r="G66" s="1346"/>
      <c r="H66" s="1346"/>
      <c r="I66" s="1346"/>
      <c r="J66" s="1346"/>
      <c r="K66" s="1327"/>
      <c r="L66" s="1328"/>
      <c r="M66" s="1328"/>
      <c r="N66" s="1328"/>
      <c r="O66" s="1328"/>
      <c r="P66" s="39"/>
    </row>
    <row r="67" spans="1:16" ht="20.100000000000001" customHeight="1" x14ac:dyDescent="0.3">
      <c r="A67" s="1542"/>
      <c r="B67" s="1611"/>
      <c r="C67" s="1548"/>
      <c r="D67" s="1305"/>
      <c r="E67" s="1299"/>
      <c r="F67" s="1293">
        <v>0.70833333333333337</v>
      </c>
      <c r="G67" s="1338"/>
      <c r="H67" s="1338"/>
      <c r="I67" s="1338"/>
      <c r="J67" s="1338"/>
      <c r="K67" s="1315"/>
      <c r="L67" s="1326"/>
      <c r="M67" s="1326"/>
      <c r="N67" s="1326"/>
      <c r="O67" s="1326"/>
      <c r="P67" s="62"/>
    </row>
    <row r="68" spans="1:16" ht="30" x14ac:dyDescent="0.3">
      <c r="A68" s="1543"/>
      <c r="B68" s="1612"/>
      <c r="C68" s="1548"/>
      <c r="D68" s="1305"/>
      <c r="E68" s="1299"/>
      <c r="F68" s="1297" t="s">
        <v>2261</v>
      </c>
      <c r="G68" s="1338"/>
      <c r="H68" s="1338"/>
      <c r="I68" s="1338"/>
      <c r="J68" s="1338"/>
      <c r="K68" s="1315"/>
      <c r="L68" s="1326"/>
      <c r="M68" s="1326"/>
      <c r="N68" s="1326"/>
      <c r="O68" s="1326"/>
      <c r="P68" s="62"/>
    </row>
    <row r="69" spans="1:16" ht="20.100000000000001" customHeight="1" x14ac:dyDescent="0.3">
      <c r="A69" s="1541" t="s">
        <v>477</v>
      </c>
      <c r="B69" s="1570" t="s">
        <v>41</v>
      </c>
      <c r="C69" s="1547" t="s">
        <v>542</v>
      </c>
      <c r="D69" s="1292"/>
      <c r="E69" s="1292">
        <v>44962</v>
      </c>
      <c r="F69" s="1292"/>
      <c r="G69" s="1336"/>
      <c r="H69" s="1336"/>
      <c r="I69" s="1336"/>
      <c r="J69" s="2583"/>
      <c r="K69" s="1324"/>
      <c r="L69" s="1324"/>
      <c r="M69" s="1324"/>
      <c r="N69" s="1324"/>
      <c r="O69" s="1324"/>
      <c r="P69" s="35"/>
    </row>
    <row r="70" spans="1:16" ht="20.100000000000001" customHeight="1" x14ac:dyDescent="0.3">
      <c r="A70" s="1556"/>
      <c r="B70" s="1571"/>
      <c r="C70" s="1548"/>
      <c r="D70" s="1293"/>
      <c r="E70" s="1293">
        <v>0.70833333333333337</v>
      </c>
      <c r="F70" s="1293"/>
      <c r="G70" s="1342"/>
      <c r="H70" s="1342"/>
      <c r="I70" s="1342"/>
      <c r="J70" s="2586"/>
      <c r="K70" s="1314"/>
      <c r="L70" s="1314"/>
      <c r="M70" s="1314"/>
      <c r="N70" s="1314"/>
      <c r="O70" s="1314"/>
      <c r="P70" s="36"/>
    </row>
    <row r="71" spans="1:16" ht="30" x14ac:dyDescent="0.3">
      <c r="A71" s="1557"/>
      <c r="B71" s="1572"/>
      <c r="C71" s="1549"/>
      <c r="D71" s="1303"/>
      <c r="E71" s="1297" t="s">
        <v>2206</v>
      </c>
      <c r="F71" s="1296"/>
      <c r="G71" s="1343"/>
      <c r="H71" s="1343"/>
      <c r="I71" s="1343"/>
      <c r="J71" s="1343"/>
      <c r="K71" s="1316"/>
      <c r="L71" s="1325"/>
      <c r="M71" s="1325"/>
      <c r="N71" s="1325"/>
      <c r="O71" s="1325"/>
      <c r="P71" s="37"/>
    </row>
    <row r="72" spans="1:16" ht="20.100000000000001" customHeight="1" x14ac:dyDescent="0.3">
      <c r="A72" s="1541" t="s">
        <v>477</v>
      </c>
      <c r="B72" s="1570" t="s">
        <v>42</v>
      </c>
      <c r="C72" s="1547" t="s">
        <v>542</v>
      </c>
      <c r="D72" s="1292"/>
      <c r="E72" s="1292">
        <v>44962</v>
      </c>
      <c r="F72" s="1292"/>
      <c r="G72" s="1336"/>
      <c r="H72" s="1336"/>
      <c r="I72" s="1336"/>
      <c r="J72" s="2583"/>
      <c r="K72" s="1324"/>
      <c r="L72" s="1324"/>
      <c r="M72" s="1324"/>
      <c r="N72" s="1324"/>
      <c r="O72" s="1324"/>
      <c r="P72" s="35"/>
    </row>
    <row r="73" spans="1:16" ht="20.100000000000001" customHeight="1" x14ac:dyDescent="0.3">
      <c r="A73" s="1556"/>
      <c r="B73" s="1571"/>
      <c r="C73" s="1548"/>
      <c r="D73" s="1293"/>
      <c r="E73" s="1293">
        <v>0.70833333333333337</v>
      </c>
      <c r="F73" s="1293"/>
      <c r="G73" s="1342"/>
      <c r="H73" s="1342"/>
      <c r="I73" s="1342"/>
      <c r="J73" s="2586"/>
      <c r="K73" s="1314"/>
      <c r="L73" s="1314"/>
      <c r="M73" s="1314"/>
      <c r="N73" s="1314"/>
      <c r="O73" s="1314"/>
      <c r="P73" s="36"/>
    </row>
    <row r="74" spans="1:16" ht="30" x14ac:dyDescent="0.3">
      <c r="A74" s="1557"/>
      <c r="B74" s="1572"/>
      <c r="C74" s="1549"/>
      <c r="D74" s="1303"/>
      <c r="E74" s="1297" t="s">
        <v>2207</v>
      </c>
      <c r="F74" s="1296"/>
      <c r="G74" s="1343"/>
      <c r="H74" s="1343"/>
      <c r="I74" s="1343"/>
      <c r="J74" s="1343"/>
      <c r="K74" s="1316"/>
      <c r="L74" s="1325"/>
      <c r="M74" s="1325"/>
      <c r="N74" s="1325"/>
      <c r="O74" s="1325"/>
      <c r="P74" s="37"/>
    </row>
    <row r="75" spans="1:16" ht="20.100000000000001" customHeight="1" x14ac:dyDescent="0.3">
      <c r="A75" s="1541" t="s">
        <v>477</v>
      </c>
      <c r="B75" s="1570" t="s">
        <v>43</v>
      </c>
      <c r="C75" s="1547" t="s">
        <v>542</v>
      </c>
      <c r="D75" s="1292"/>
      <c r="E75" s="1292">
        <v>44962</v>
      </c>
      <c r="F75" s="1292"/>
      <c r="G75" s="1336"/>
      <c r="H75" s="1336"/>
      <c r="I75" s="1336"/>
      <c r="J75" s="2583"/>
      <c r="K75" s="1324"/>
      <c r="L75" s="1324"/>
      <c r="M75" s="1324"/>
      <c r="N75" s="1324"/>
      <c r="O75" s="1324"/>
      <c r="P75" s="35"/>
    </row>
    <row r="76" spans="1:16" ht="20.100000000000001" customHeight="1" x14ac:dyDescent="0.3">
      <c r="A76" s="1556"/>
      <c r="B76" s="1571"/>
      <c r="C76" s="1548"/>
      <c r="D76" s="1293"/>
      <c r="E76" s="1293">
        <v>0.70833333333333337</v>
      </c>
      <c r="F76" s="1293"/>
      <c r="G76" s="1342"/>
      <c r="H76" s="1342"/>
      <c r="I76" s="1342"/>
      <c r="J76" s="2586"/>
      <c r="K76" s="1314"/>
      <c r="L76" s="1314"/>
      <c r="M76" s="1314"/>
      <c r="N76" s="1314"/>
      <c r="O76" s="1314"/>
      <c r="P76" s="36"/>
    </row>
    <row r="77" spans="1:16" ht="30" x14ac:dyDescent="0.3">
      <c r="A77" s="1557"/>
      <c r="B77" s="1572"/>
      <c r="C77" s="1549"/>
      <c r="D77" s="1303"/>
      <c r="E77" s="1297" t="s">
        <v>2208</v>
      </c>
      <c r="F77" s="1296"/>
      <c r="G77" s="1343"/>
      <c r="H77" s="1343"/>
      <c r="I77" s="1343"/>
      <c r="J77" s="1343"/>
      <c r="K77" s="1316"/>
      <c r="L77" s="1325"/>
      <c r="M77" s="1325"/>
      <c r="N77" s="1325"/>
      <c r="O77" s="1325"/>
      <c r="P77" s="37"/>
    </row>
    <row r="78" spans="1:16" ht="20.100000000000001" customHeight="1" x14ac:dyDescent="0.3">
      <c r="A78" s="1565" t="s">
        <v>478</v>
      </c>
      <c r="B78" s="1570" t="s">
        <v>434</v>
      </c>
      <c r="C78" s="1547" t="s">
        <v>542</v>
      </c>
      <c r="D78" s="1292"/>
      <c r="E78" s="1292"/>
      <c r="F78" s="1292">
        <v>44990</v>
      </c>
      <c r="G78" s="1336"/>
      <c r="H78" s="1336"/>
      <c r="I78" s="1336"/>
      <c r="J78" s="2583"/>
      <c r="K78" s="1324"/>
      <c r="L78" s="1324"/>
      <c r="M78" s="1324"/>
      <c r="N78" s="1324"/>
      <c r="O78" s="1324"/>
      <c r="P78" s="35"/>
    </row>
    <row r="79" spans="1:16" ht="20.100000000000001" customHeight="1" x14ac:dyDescent="0.3">
      <c r="A79" s="1568"/>
      <c r="B79" s="1571"/>
      <c r="C79" s="1548"/>
      <c r="D79" s="1293"/>
      <c r="E79" s="1293"/>
      <c r="F79" s="1293">
        <v>0.70833333333333337</v>
      </c>
      <c r="G79" s="1342"/>
      <c r="H79" s="1342"/>
      <c r="I79" s="1342"/>
      <c r="J79" s="2586"/>
      <c r="K79" s="1314"/>
      <c r="L79" s="1314"/>
      <c r="M79" s="1314"/>
      <c r="N79" s="1314"/>
      <c r="O79" s="1314"/>
      <c r="P79" s="36"/>
    </row>
    <row r="80" spans="1:16" ht="30" x14ac:dyDescent="0.3">
      <c r="A80" s="1569"/>
      <c r="B80" s="1572"/>
      <c r="C80" s="1549"/>
      <c r="D80" s="1303"/>
      <c r="E80" s="1303"/>
      <c r="F80" s="1297" t="s">
        <v>2280</v>
      </c>
      <c r="G80" s="1343"/>
      <c r="H80" s="1343"/>
      <c r="I80" s="1343"/>
      <c r="J80" s="1343"/>
      <c r="K80" s="1316"/>
      <c r="L80" s="1325"/>
      <c r="M80" s="1325"/>
      <c r="N80" s="1325"/>
      <c r="O80" s="1325"/>
      <c r="P80" s="37"/>
    </row>
    <row r="81" spans="1:16" ht="20.100000000000001" customHeight="1" x14ac:dyDescent="0.3">
      <c r="A81" s="1565" t="s">
        <v>478</v>
      </c>
      <c r="B81" s="1570" t="s">
        <v>454</v>
      </c>
      <c r="C81" s="1547" t="s">
        <v>542</v>
      </c>
      <c r="D81" s="1292"/>
      <c r="E81" s="1292"/>
      <c r="F81" s="1292"/>
      <c r="G81" s="1336">
        <v>45021</v>
      </c>
      <c r="H81" s="1336"/>
      <c r="I81" s="1336"/>
      <c r="J81" s="2583"/>
      <c r="K81" s="1324"/>
      <c r="L81" s="1324"/>
      <c r="M81" s="1324"/>
      <c r="N81" s="1324"/>
      <c r="O81" s="1324"/>
      <c r="P81" s="35"/>
    </row>
    <row r="82" spans="1:16" ht="20.100000000000001" customHeight="1" x14ac:dyDescent="0.3">
      <c r="A82" s="1568"/>
      <c r="B82" s="1571"/>
      <c r="C82" s="1548"/>
      <c r="D82" s="1293"/>
      <c r="E82" s="1293"/>
      <c r="F82" s="1293"/>
      <c r="G82" s="1342">
        <v>0.70833333333333337</v>
      </c>
      <c r="H82" s="1342"/>
      <c r="I82" s="1342"/>
      <c r="J82" s="2586"/>
      <c r="K82" s="1314"/>
      <c r="L82" s="1314"/>
      <c r="M82" s="1314"/>
      <c r="N82" s="1314"/>
      <c r="O82" s="1314"/>
      <c r="P82" s="36"/>
    </row>
    <row r="83" spans="1:16" ht="30" x14ac:dyDescent="0.3">
      <c r="A83" s="1569"/>
      <c r="B83" s="1572"/>
      <c r="C83" s="1549"/>
      <c r="D83" s="1303"/>
      <c r="E83" s="1303"/>
      <c r="F83" s="1296"/>
      <c r="G83" s="1352" t="s">
        <v>2281</v>
      </c>
      <c r="H83" s="1343"/>
      <c r="I83" s="1343"/>
      <c r="J83" s="1343"/>
      <c r="K83" s="1316"/>
      <c r="L83" s="1325"/>
      <c r="M83" s="1325"/>
      <c r="N83" s="1325"/>
      <c r="O83" s="1325"/>
      <c r="P83" s="37"/>
    </row>
    <row r="84" spans="1:16" ht="20.100000000000001" customHeight="1" x14ac:dyDescent="0.3">
      <c r="A84" s="1565" t="s">
        <v>478</v>
      </c>
      <c r="B84" s="1570" t="s">
        <v>460</v>
      </c>
      <c r="C84" s="1547" t="s">
        <v>542</v>
      </c>
      <c r="D84" s="1292"/>
      <c r="E84" s="1292"/>
      <c r="F84" s="1292">
        <v>44990</v>
      </c>
      <c r="G84" s="1336"/>
      <c r="H84" s="1336"/>
      <c r="I84" s="1336"/>
      <c r="J84" s="2583"/>
      <c r="K84" s="1324"/>
      <c r="L84" s="1324"/>
      <c r="M84" s="1324"/>
      <c r="N84" s="1324"/>
      <c r="O84" s="1324"/>
      <c r="P84" s="35"/>
    </row>
    <row r="85" spans="1:16" ht="20.100000000000001" customHeight="1" x14ac:dyDescent="0.3">
      <c r="A85" s="1568"/>
      <c r="B85" s="1571"/>
      <c r="C85" s="1548"/>
      <c r="D85" s="1293"/>
      <c r="E85" s="1293"/>
      <c r="F85" s="1293">
        <v>0.70833333333333337</v>
      </c>
      <c r="G85" s="1342"/>
      <c r="H85" s="1342"/>
      <c r="I85" s="1342"/>
      <c r="J85" s="2586"/>
      <c r="K85" s="1314"/>
      <c r="L85" s="1314"/>
      <c r="M85" s="1314"/>
      <c r="N85" s="1314"/>
      <c r="O85" s="1314"/>
      <c r="P85" s="36"/>
    </row>
    <row r="86" spans="1:16" ht="30" x14ac:dyDescent="0.3">
      <c r="A86" s="1569"/>
      <c r="B86" s="1572"/>
      <c r="C86" s="1549"/>
      <c r="D86" s="1303"/>
      <c r="E86" s="1303"/>
      <c r="F86" s="1297" t="s">
        <v>2282</v>
      </c>
      <c r="G86" s="1343"/>
      <c r="H86" s="1343"/>
      <c r="I86" s="1343"/>
      <c r="J86" s="1343"/>
      <c r="K86" s="1316"/>
      <c r="L86" s="1325"/>
      <c r="M86" s="1325"/>
      <c r="N86" s="1325"/>
      <c r="O86" s="1325"/>
      <c r="P86" s="37"/>
    </row>
    <row r="87" spans="1:16" ht="20.100000000000001" customHeight="1" x14ac:dyDescent="0.3">
      <c r="A87" s="1565" t="s">
        <v>478</v>
      </c>
      <c r="B87" s="1570" t="s">
        <v>461</v>
      </c>
      <c r="C87" s="1547" t="s">
        <v>542</v>
      </c>
      <c r="D87" s="1292"/>
      <c r="E87" s="1292"/>
      <c r="F87" s="1292"/>
      <c r="G87" s="1336">
        <v>45021</v>
      </c>
      <c r="H87" s="1336"/>
      <c r="I87" s="1336"/>
      <c r="J87" s="2583"/>
      <c r="K87" s="1324"/>
      <c r="L87" s="1324"/>
      <c r="M87" s="1324"/>
      <c r="N87" s="1324"/>
      <c r="O87" s="1324"/>
      <c r="P87" s="35"/>
    </row>
    <row r="88" spans="1:16" ht="20.100000000000001" customHeight="1" x14ac:dyDescent="0.3">
      <c r="A88" s="1568"/>
      <c r="B88" s="1571"/>
      <c r="C88" s="1548"/>
      <c r="D88" s="1293"/>
      <c r="E88" s="1293"/>
      <c r="F88" s="1293"/>
      <c r="G88" s="1342">
        <v>0.70833333333333337</v>
      </c>
      <c r="H88" s="1342"/>
      <c r="I88" s="1342"/>
      <c r="J88" s="2586"/>
      <c r="K88" s="1314"/>
      <c r="L88" s="1314"/>
      <c r="M88" s="1314"/>
      <c r="N88" s="1314"/>
      <c r="O88" s="1314"/>
      <c r="P88" s="36"/>
    </row>
    <row r="89" spans="1:16" ht="60" x14ac:dyDescent="0.3">
      <c r="A89" s="1569"/>
      <c r="B89" s="1572"/>
      <c r="C89" s="1549"/>
      <c r="D89" s="1303"/>
      <c r="E89" s="1303"/>
      <c r="F89" s="1296"/>
      <c r="G89" s="1352" t="s">
        <v>2283</v>
      </c>
      <c r="H89" s="1343"/>
      <c r="I89" s="1343"/>
      <c r="J89" s="1343"/>
      <c r="K89" s="1316"/>
      <c r="L89" s="1325"/>
      <c r="M89" s="1325"/>
      <c r="N89" s="1325"/>
      <c r="O89" s="1325"/>
      <c r="P89" s="37"/>
    </row>
    <row r="90" spans="1:16" ht="20.100000000000001" customHeight="1" x14ac:dyDescent="0.3">
      <c r="A90" s="1541" t="s">
        <v>40</v>
      </c>
      <c r="B90" s="1573" t="s">
        <v>47</v>
      </c>
      <c r="C90" s="1547" t="s">
        <v>542</v>
      </c>
      <c r="D90" s="1292"/>
      <c r="E90" s="1292"/>
      <c r="F90" s="1292">
        <v>45005</v>
      </c>
      <c r="G90" s="1336"/>
      <c r="H90" s="1336"/>
      <c r="I90" s="1336"/>
      <c r="J90" s="2583"/>
      <c r="K90" s="1324"/>
      <c r="L90" s="1324"/>
      <c r="M90" s="1324"/>
      <c r="N90" s="1324"/>
      <c r="O90" s="1324"/>
      <c r="P90" s="35"/>
    </row>
    <row r="91" spans="1:16" ht="20.100000000000001" customHeight="1" x14ac:dyDescent="0.3">
      <c r="A91" s="1556"/>
      <c r="B91" s="1574"/>
      <c r="C91" s="1548"/>
      <c r="D91" s="1293"/>
      <c r="E91" s="1293"/>
      <c r="F91" s="1293">
        <v>0.70833333333333337</v>
      </c>
      <c r="G91" s="1342"/>
      <c r="H91" s="1342"/>
      <c r="I91" s="1342"/>
      <c r="J91" s="2586"/>
      <c r="K91" s="1314"/>
      <c r="L91" s="1314"/>
      <c r="M91" s="1314"/>
      <c r="N91" s="1314"/>
      <c r="O91" s="1314"/>
      <c r="P91" s="36"/>
    </row>
    <row r="92" spans="1:16" ht="30" x14ac:dyDescent="0.3">
      <c r="A92" s="1557"/>
      <c r="B92" s="1575"/>
      <c r="C92" s="1549"/>
      <c r="D92" s="1303"/>
      <c r="E92" s="1303"/>
      <c r="F92" s="1298" t="s">
        <v>2220</v>
      </c>
      <c r="G92" s="1347"/>
      <c r="H92" s="1343"/>
      <c r="I92" s="1343"/>
      <c r="J92" s="1343"/>
      <c r="K92" s="1316"/>
      <c r="L92" s="1316"/>
      <c r="M92" s="1316"/>
      <c r="N92" s="1325"/>
      <c r="O92" s="1325"/>
      <c r="P92" s="37"/>
    </row>
    <row r="93" spans="1:16" ht="20.100000000000001" customHeight="1" x14ac:dyDescent="0.3">
      <c r="A93" s="1541" t="s">
        <v>48</v>
      </c>
      <c r="B93" s="1573" t="s">
        <v>49</v>
      </c>
      <c r="C93" s="1547" t="s">
        <v>542</v>
      </c>
      <c r="D93" s="1292"/>
      <c r="E93" s="1292"/>
      <c r="F93" s="1292">
        <v>45005</v>
      </c>
      <c r="G93" s="1336"/>
      <c r="H93" s="1336"/>
      <c r="I93" s="1336"/>
      <c r="J93" s="2583"/>
      <c r="K93" s="1324"/>
      <c r="L93" s="1324"/>
      <c r="M93" s="1324"/>
      <c r="N93" s="1324"/>
      <c r="O93" s="1324"/>
      <c r="P93" s="35"/>
    </row>
    <row r="94" spans="1:16" ht="20.100000000000001" customHeight="1" x14ac:dyDescent="0.3">
      <c r="A94" s="1556"/>
      <c r="B94" s="1574"/>
      <c r="C94" s="1548"/>
      <c r="D94" s="1293"/>
      <c r="E94" s="1293"/>
      <c r="F94" s="1293">
        <v>0.70833333333333337</v>
      </c>
      <c r="G94" s="1342"/>
      <c r="H94" s="1342"/>
      <c r="I94" s="1342"/>
      <c r="J94" s="2586"/>
      <c r="K94" s="1314"/>
      <c r="L94" s="1314"/>
      <c r="M94" s="1314"/>
      <c r="N94" s="1314"/>
      <c r="O94" s="1314"/>
      <c r="P94" s="36"/>
    </row>
    <row r="95" spans="1:16" ht="45" x14ac:dyDescent="0.3">
      <c r="A95" s="1557"/>
      <c r="B95" s="1575"/>
      <c r="C95" s="1549"/>
      <c r="D95" s="1303"/>
      <c r="E95" s="1303"/>
      <c r="F95" s="1298" t="s">
        <v>2221</v>
      </c>
      <c r="G95" s="1347"/>
      <c r="H95" s="1347"/>
      <c r="I95" s="1347"/>
      <c r="J95" s="1347"/>
      <c r="K95" s="1325"/>
      <c r="L95" s="1325"/>
      <c r="M95" s="1325"/>
      <c r="N95" s="1325"/>
      <c r="O95" s="1325"/>
      <c r="P95" s="37"/>
    </row>
    <row r="96" spans="1:16" ht="20.100000000000001" customHeight="1" x14ac:dyDescent="0.3">
      <c r="A96" s="1541" t="s">
        <v>48</v>
      </c>
      <c r="B96" s="1573" t="s">
        <v>50</v>
      </c>
      <c r="C96" s="1547" t="s">
        <v>542</v>
      </c>
      <c r="D96" s="1292"/>
      <c r="E96" s="1292"/>
      <c r="F96" s="1292">
        <v>45005</v>
      </c>
      <c r="G96" s="1336"/>
      <c r="H96" s="1336"/>
      <c r="I96" s="1336"/>
      <c r="J96" s="2583"/>
      <c r="K96" s="1324"/>
      <c r="L96" s="1324"/>
      <c r="M96" s="1324"/>
      <c r="N96" s="1324"/>
      <c r="O96" s="1324"/>
      <c r="P96" s="35"/>
    </row>
    <row r="97" spans="1:16" ht="20.100000000000001" customHeight="1" x14ac:dyDescent="0.3">
      <c r="A97" s="1556"/>
      <c r="B97" s="1574"/>
      <c r="C97" s="1548"/>
      <c r="D97" s="1293"/>
      <c r="E97" s="1293"/>
      <c r="F97" s="1293">
        <v>0.70833333333333337</v>
      </c>
      <c r="G97" s="1342"/>
      <c r="H97" s="1342"/>
      <c r="I97" s="1342"/>
      <c r="J97" s="2586"/>
      <c r="K97" s="1314"/>
      <c r="L97" s="1314"/>
      <c r="M97" s="1314"/>
      <c r="N97" s="1314"/>
      <c r="O97" s="1314"/>
      <c r="P97" s="36"/>
    </row>
    <row r="98" spans="1:16" ht="30" x14ac:dyDescent="0.3">
      <c r="A98" s="1557"/>
      <c r="B98" s="1575"/>
      <c r="C98" s="1549"/>
      <c r="D98" s="1303"/>
      <c r="E98" s="1303"/>
      <c r="F98" s="1298" t="s">
        <v>2222</v>
      </c>
      <c r="G98" s="1347"/>
      <c r="H98" s="1347"/>
      <c r="I98" s="1347"/>
      <c r="J98" s="1347"/>
      <c r="K98" s="1325"/>
      <c r="L98" s="1325"/>
      <c r="M98" s="1325"/>
      <c r="N98" s="1325"/>
      <c r="O98" s="1325"/>
      <c r="P98" s="37"/>
    </row>
    <row r="99" spans="1:16" ht="20.100000000000001" customHeight="1" x14ac:dyDescent="0.3">
      <c r="A99" s="1541" t="s">
        <v>48</v>
      </c>
      <c r="B99" s="1573" t="s">
        <v>51</v>
      </c>
      <c r="C99" s="1547" t="s">
        <v>542</v>
      </c>
      <c r="D99" s="1292"/>
      <c r="E99" s="1292"/>
      <c r="F99" s="1292">
        <v>45005</v>
      </c>
      <c r="G99" s="1336"/>
      <c r="H99" s="1336"/>
      <c r="I99" s="1336"/>
      <c r="J99" s="2583"/>
      <c r="K99" s="1324"/>
      <c r="L99" s="1324"/>
      <c r="M99" s="1324"/>
      <c r="N99" s="1324"/>
      <c r="O99" s="1324"/>
      <c r="P99" s="35"/>
    </row>
    <row r="100" spans="1:16" ht="20.100000000000001" customHeight="1" x14ac:dyDescent="0.3">
      <c r="A100" s="1556"/>
      <c r="B100" s="1574"/>
      <c r="C100" s="1548"/>
      <c r="D100" s="1293"/>
      <c r="E100" s="1293"/>
      <c r="F100" s="1293">
        <v>0.70833333333333337</v>
      </c>
      <c r="G100" s="1342"/>
      <c r="H100" s="1342"/>
      <c r="I100" s="1342"/>
      <c r="J100" s="2586"/>
      <c r="K100" s="1314"/>
      <c r="L100" s="1314"/>
      <c r="M100" s="1314"/>
      <c r="N100" s="1314"/>
      <c r="O100" s="1314"/>
      <c r="P100" s="36"/>
    </row>
    <row r="101" spans="1:16" ht="30" x14ac:dyDescent="0.3">
      <c r="A101" s="1557"/>
      <c r="B101" s="1575"/>
      <c r="C101" s="1549"/>
      <c r="D101" s="1303"/>
      <c r="E101" s="1303"/>
      <c r="F101" s="1298" t="s">
        <v>2223</v>
      </c>
      <c r="G101" s="1347"/>
      <c r="H101" s="1347"/>
      <c r="I101" s="1347"/>
      <c r="J101" s="1347"/>
      <c r="K101" s="1325"/>
      <c r="L101" s="1325"/>
      <c r="M101" s="1325"/>
      <c r="N101" s="1325"/>
      <c r="O101" s="1325"/>
      <c r="P101" s="37"/>
    </row>
    <row r="102" spans="1:16" ht="20.100000000000001" customHeight="1" x14ac:dyDescent="0.3">
      <c r="A102" s="1541" t="s">
        <v>40</v>
      </c>
      <c r="B102" s="1573" t="s">
        <v>52</v>
      </c>
      <c r="C102" s="1547" t="s">
        <v>542</v>
      </c>
      <c r="D102" s="1292"/>
      <c r="E102" s="1292"/>
      <c r="F102" s="1292"/>
      <c r="G102" s="1336"/>
      <c r="H102" s="1336">
        <v>45051</v>
      </c>
      <c r="I102" s="1336"/>
      <c r="J102" s="2583"/>
      <c r="K102" s="1324"/>
      <c r="L102" s="1324"/>
      <c r="M102" s="1324"/>
      <c r="N102" s="1324"/>
      <c r="O102" s="1324"/>
      <c r="P102" s="35"/>
    </row>
    <row r="103" spans="1:16" ht="20.100000000000001" customHeight="1" x14ac:dyDescent="0.3">
      <c r="A103" s="1556"/>
      <c r="B103" s="1574"/>
      <c r="C103" s="1548"/>
      <c r="D103" s="1293"/>
      <c r="E103" s="1293"/>
      <c r="F103" s="1293"/>
      <c r="G103" s="1342"/>
      <c r="H103" s="1342">
        <v>0.70833333333333337</v>
      </c>
      <c r="I103" s="1342"/>
      <c r="J103" s="2586"/>
      <c r="K103" s="1314"/>
      <c r="L103" s="1314"/>
      <c r="M103" s="1314"/>
      <c r="N103" s="1314"/>
      <c r="O103" s="1314"/>
      <c r="P103" s="36"/>
    </row>
    <row r="104" spans="1:16" ht="30" x14ac:dyDescent="0.3">
      <c r="A104" s="1557"/>
      <c r="B104" s="1575"/>
      <c r="C104" s="1549"/>
      <c r="D104" s="1303"/>
      <c r="E104" s="1303"/>
      <c r="F104" s="1303"/>
      <c r="G104" s="1347"/>
      <c r="H104" s="1385" t="s">
        <v>2229</v>
      </c>
      <c r="I104" s="1347"/>
      <c r="J104" s="1347"/>
      <c r="K104" s="1325"/>
      <c r="L104" s="1325"/>
      <c r="M104" s="1325"/>
      <c r="N104" s="1325"/>
      <c r="O104" s="1325"/>
      <c r="P104" s="37"/>
    </row>
    <row r="105" spans="1:16" ht="20.100000000000001" customHeight="1" x14ac:dyDescent="0.3">
      <c r="A105" s="1541" t="s">
        <v>40</v>
      </c>
      <c r="B105" s="1573" t="s">
        <v>740</v>
      </c>
      <c r="C105" s="1547" t="s">
        <v>542</v>
      </c>
      <c r="D105" s="1305"/>
      <c r="E105" s="1309"/>
      <c r="F105" s="1302">
        <v>45010</v>
      </c>
      <c r="G105" s="1348"/>
      <c r="H105" s="1383"/>
      <c r="I105" s="1348"/>
      <c r="J105" s="1348"/>
      <c r="K105" s="1329"/>
      <c r="L105" s="1326"/>
      <c r="M105" s="1326"/>
      <c r="N105" s="1329"/>
      <c r="O105" s="1326"/>
      <c r="P105" s="46"/>
    </row>
    <row r="106" spans="1:16" ht="20.100000000000001" customHeight="1" x14ac:dyDescent="0.3">
      <c r="A106" s="1556"/>
      <c r="B106" s="1617"/>
      <c r="C106" s="1548"/>
      <c r="D106" s="1305"/>
      <c r="E106" s="1309"/>
      <c r="F106" s="1293">
        <v>0.70833333333333337</v>
      </c>
      <c r="G106" s="1348"/>
      <c r="H106" s="1383"/>
      <c r="I106" s="1348"/>
      <c r="J106" s="1348"/>
      <c r="K106" s="1329"/>
      <c r="L106" s="1326"/>
      <c r="M106" s="1326"/>
      <c r="N106" s="1329"/>
      <c r="O106" s="1326"/>
      <c r="P106" s="46"/>
    </row>
    <row r="107" spans="1:16" ht="30" x14ac:dyDescent="0.3">
      <c r="A107" s="1557"/>
      <c r="B107" s="1618"/>
      <c r="C107" s="1549"/>
      <c r="D107" s="1305"/>
      <c r="E107" s="1309"/>
      <c r="F107" s="1297" t="s">
        <v>2296</v>
      </c>
      <c r="G107" s="1348"/>
      <c r="H107" s="1383"/>
      <c r="I107" s="1348"/>
      <c r="J107" s="1348"/>
      <c r="K107" s="1329"/>
      <c r="L107" s="1326"/>
      <c r="M107" s="1326"/>
      <c r="N107" s="1329"/>
      <c r="O107" s="1326"/>
      <c r="P107" s="46"/>
    </row>
    <row r="108" spans="1:16" ht="20.100000000000001" customHeight="1" x14ac:dyDescent="0.3">
      <c r="A108" s="1565" t="s">
        <v>472</v>
      </c>
      <c r="B108" s="1558" t="s">
        <v>2267</v>
      </c>
      <c r="C108" s="1547" t="s">
        <v>542</v>
      </c>
      <c r="D108" s="1302"/>
      <c r="E108" s="1308"/>
      <c r="F108" s="1302">
        <v>44990</v>
      </c>
      <c r="G108" s="1345"/>
      <c r="H108" s="1384"/>
      <c r="I108" s="1345"/>
      <c r="J108" s="2588"/>
      <c r="K108" s="1330"/>
      <c r="L108" s="1324"/>
      <c r="M108" s="1324"/>
      <c r="N108" s="1330"/>
      <c r="O108" s="1324"/>
      <c r="P108" s="35"/>
    </row>
    <row r="109" spans="1:16" ht="20.100000000000001" customHeight="1" x14ac:dyDescent="0.3">
      <c r="A109" s="1566"/>
      <c r="B109" s="1559"/>
      <c r="C109" s="1548"/>
      <c r="D109" s="1293"/>
      <c r="E109" s="1299"/>
      <c r="F109" s="1293">
        <v>0.70833333333333337</v>
      </c>
      <c r="G109" s="1341"/>
      <c r="I109" s="1341"/>
      <c r="J109" s="2584"/>
      <c r="K109" s="1321"/>
      <c r="L109" s="1314"/>
      <c r="M109" s="1314"/>
      <c r="N109" s="1321"/>
      <c r="O109" s="1314"/>
      <c r="P109" s="36"/>
    </row>
    <row r="110" spans="1:16" ht="30" x14ac:dyDescent="0.3">
      <c r="A110" s="1567"/>
      <c r="B110" s="1560"/>
      <c r="C110" s="1549"/>
      <c r="D110" s="1296"/>
      <c r="E110" s="1300"/>
      <c r="F110" s="1297" t="s">
        <v>2268</v>
      </c>
      <c r="G110" s="1339"/>
      <c r="H110" s="1382"/>
      <c r="I110" s="1339"/>
      <c r="J110" s="1339"/>
      <c r="K110" s="1322"/>
      <c r="L110" s="1316"/>
      <c r="M110" s="1316"/>
      <c r="N110" s="1322"/>
      <c r="O110" s="1325"/>
      <c r="P110" s="37"/>
    </row>
    <row r="111" spans="1:16" ht="20.100000000000001" customHeight="1" x14ac:dyDescent="0.3">
      <c r="A111" s="1565" t="s">
        <v>475</v>
      </c>
      <c r="B111" s="1558" t="s">
        <v>410</v>
      </c>
      <c r="C111" s="1547" t="s">
        <v>542</v>
      </c>
      <c r="D111" s="1301"/>
      <c r="E111" s="1302">
        <v>44977</v>
      </c>
      <c r="F111" s="1299"/>
      <c r="G111" s="1349"/>
      <c r="I111" s="1349"/>
      <c r="J111" s="2589"/>
      <c r="K111" s="1321"/>
      <c r="L111" s="1331"/>
      <c r="M111" s="1331"/>
      <c r="N111" s="1321"/>
      <c r="O111" s="1331"/>
      <c r="P111" s="35"/>
    </row>
    <row r="112" spans="1:16" ht="20.100000000000001" customHeight="1" x14ac:dyDescent="0.3">
      <c r="A112" s="1566"/>
      <c r="B112" s="1559"/>
      <c r="C112" s="1548"/>
      <c r="D112" s="1293"/>
      <c r="E112" s="1293">
        <v>0.70833333333333337</v>
      </c>
      <c r="F112" s="1299"/>
      <c r="G112" s="1341"/>
      <c r="I112" s="1341"/>
      <c r="J112" s="2584"/>
      <c r="K112" s="1321"/>
      <c r="L112" s="1314"/>
      <c r="M112" s="1314"/>
      <c r="N112" s="1321"/>
      <c r="O112" s="1314"/>
      <c r="P112" s="36"/>
    </row>
    <row r="113" spans="1:16" ht="45" x14ac:dyDescent="0.3">
      <c r="A113" s="1567"/>
      <c r="B113" s="1560"/>
      <c r="C113" s="1549"/>
      <c r="D113" s="1296"/>
      <c r="E113" s="1297" t="s">
        <v>2233</v>
      </c>
      <c r="F113" s="1299"/>
      <c r="G113" s="1339"/>
      <c r="H113" s="1382"/>
      <c r="I113" s="1339"/>
      <c r="J113" s="1339"/>
      <c r="K113" s="1322"/>
      <c r="L113" s="1316"/>
      <c r="M113" s="1316"/>
      <c r="N113" s="1322"/>
      <c r="O113" s="1325"/>
      <c r="P113" s="37"/>
    </row>
    <row r="114" spans="1:16" ht="20.100000000000001" customHeight="1" x14ac:dyDescent="0.3">
      <c r="A114" s="1565" t="s">
        <v>475</v>
      </c>
      <c r="B114" s="1558" t="s">
        <v>411</v>
      </c>
      <c r="C114" s="1547" t="s">
        <v>542</v>
      </c>
      <c r="D114" s="1301"/>
      <c r="E114" s="1302">
        <v>44977</v>
      </c>
      <c r="F114" s="1302"/>
      <c r="G114" s="1349"/>
      <c r="I114" s="1349"/>
      <c r="J114" s="2589"/>
      <c r="K114" s="1321"/>
      <c r="L114" s="1331"/>
      <c r="M114" s="1331"/>
      <c r="N114" s="1321"/>
      <c r="O114" s="1331"/>
      <c r="P114" s="35"/>
    </row>
    <row r="115" spans="1:16" ht="20.100000000000001" customHeight="1" x14ac:dyDescent="0.3">
      <c r="A115" s="1566"/>
      <c r="B115" s="1559"/>
      <c r="C115" s="1548"/>
      <c r="D115" s="1293"/>
      <c r="E115" s="1293">
        <v>0.70833333333333337</v>
      </c>
      <c r="F115" s="1293"/>
      <c r="G115" s="1341"/>
      <c r="I115" s="1341"/>
      <c r="J115" s="2584"/>
      <c r="K115" s="1321"/>
      <c r="L115" s="1314"/>
      <c r="M115" s="1314"/>
      <c r="N115" s="1321"/>
      <c r="O115" s="1314"/>
      <c r="P115" s="36"/>
    </row>
    <row r="116" spans="1:16" ht="45" x14ac:dyDescent="0.3">
      <c r="A116" s="1567"/>
      <c r="B116" s="1560"/>
      <c r="C116" s="1549"/>
      <c r="D116" s="1296"/>
      <c r="E116" s="1297" t="s">
        <v>2234</v>
      </c>
      <c r="F116" s="1296"/>
      <c r="G116" s="1339"/>
      <c r="H116" s="1382"/>
      <c r="I116" s="1339"/>
      <c r="J116" s="1339"/>
      <c r="K116" s="1322"/>
      <c r="L116" s="1316"/>
      <c r="M116" s="1316"/>
      <c r="N116" s="1322"/>
      <c r="O116" s="1325"/>
      <c r="P116" s="37"/>
    </row>
    <row r="117" spans="1:16" ht="20.100000000000001" customHeight="1" x14ac:dyDescent="0.3">
      <c r="A117" s="1565" t="s">
        <v>475</v>
      </c>
      <c r="B117" s="1558" t="s">
        <v>412</v>
      </c>
      <c r="C117" s="1547" t="s">
        <v>542</v>
      </c>
      <c r="D117" s="1301"/>
      <c r="E117" s="1302">
        <v>44977</v>
      </c>
      <c r="F117" s="1302"/>
      <c r="G117" s="1349"/>
      <c r="I117" s="1349"/>
      <c r="J117" s="2589"/>
      <c r="K117" s="1321"/>
      <c r="L117" s="1331"/>
      <c r="M117" s="1331"/>
      <c r="N117" s="1321"/>
      <c r="O117" s="1331"/>
      <c r="P117" s="35"/>
    </row>
    <row r="118" spans="1:16" ht="20.100000000000001" customHeight="1" x14ac:dyDescent="0.3">
      <c r="A118" s="1566"/>
      <c r="B118" s="1559"/>
      <c r="C118" s="1548"/>
      <c r="D118" s="1293"/>
      <c r="E118" s="1293">
        <v>0.70833333333333337</v>
      </c>
      <c r="F118" s="1293"/>
      <c r="G118" s="1341"/>
      <c r="I118" s="1341"/>
      <c r="J118" s="2584"/>
      <c r="K118" s="1321"/>
      <c r="L118" s="1314"/>
      <c r="M118" s="1314"/>
      <c r="N118" s="1321"/>
      <c r="O118" s="1314"/>
      <c r="P118" s="36"/>
    </row>
    <row r="119" spans="1:16" ht="45" x14ac:dyDescent="0.3">
      <c r="A119" s="1566"/>
      <c r="B119" s="1559"/>
      <c r="C119" s="1548"/>
      <c r="D119" s="1306"/>
      <c r="E119" s="1295" t="s">
        <v>2235</v>
      </c>
      <c r="F119" s="1306"/>
      <c r="G119" s="1338"/>
      <c r="I119" s="1338"/>
      <c r="J119" s="1338"/>
      <c r="K119" s="1321"/>
      <c r="L119" s="1315"/>
      <c r="M119" s="1315"/>
      <c r="N119" s="1321"/>
      <c r="O119" s="1326"/>
      <c r="P119" s="46"/>
    </row>
    <row r="120" spans="1:16" s="1124" customFormat="1" ht="18.600000000000001" customHeight="1" x14ac:dyDescent="0.3">
      <c r="A120" s="1616" t="s">
        <v>227</v>
      </c>
      <c r="B120" s="1576" t="s">
        <v>413</v>
      </c>
      <c r="C120" s="1564" t="s">
        <v>542</v>
      </c>
      <c r="D120" s="1310"/>
      <c r="E120" s="1292">
        <v>44977</v>
      </c>
      <c r="F120" s="1292"/>
      <c r="G120" s="1350"/>
      <c r="H120" s="1350"/>
      <c r="I120" s="1350"/>
      <c r="J120" s="2590"/>
      <c r="K120" s="1332"/>
      <c r="L120" s="1332"/>
      <c r="M120" s="1332"/>
      <c r="N120" s="1332"/>
      <c r="O120" s="1332"/>
      <c r="P120" s="1561"/>
    </row>
    <row r="121" spans="1:16" ht="18.600000000000001" customHeight="1" x14ac:dyDescent="0.3">
      <c r="A121" s="1566"/>
      <c r="B121" s="1577"/>
      <c r="C121" s="1548"/>
      <c r="D121" s="1306"/>
      <c r="E121" s="1293">
        <v>0.70833333333333337</v>
      </c>
      <c r="F121" s="1293"/>
      <c r="G121" s="1338"/>
      <c r="H121" s="1338"/>
      <c r="I121" s="1338"/>
      <c r="J121" s="1338"/>
      <c r="K121" s="1315"/>
      <c r="L121" s="1315"/>
      <c r="M121" s="1315"/>
      <c r="N121" s="1315"/>
      <c r="O121" s="1315"/>
      <c r="P121" s="1562"/>
    </row>
    <row r="122" spans="1:16" ht="75" x14ac:dyDescent="0.3">
      <c r="A122" s="1567"/>
      <c r="B122" s="1578"/>
      <c r="C122" s="1549"/>
      <c r="D122" s="1304"/>
      <c r="E122" s="1311" t="s">
        <v>2236</v>
      </c>
      <c r="F122" s="1296"/>
      <c r="G122" s="1351"/>
      <c r="H122" s="1351"/>
      <c r="I122" s="1351"/>
      <c r="J122" s="2591"/>
      <c r="K122" s="1333"/>
      <c r="L122" s="1333"/>
      <c r="M122" s="1333"/>
      <c r="N122" s="1333"/>
      <c r="O122" s="1333"/>
      <c r="P122" s="1563"/>
    </row>
    <row r="123" spans="1:16" ht="20.100000000000001" customHeight="1" x14ac:dyDescent="0.3">
      <c r="A123" s="1566" t="s">
        <v>480</v>
      </c>
      <c r="B123" s="1613" t="s">
        <v>481</v>
      </c>
      <c r="C123" s="1548" t="s">
        <v>542</v>
      </c>
      <c r="D123" s="1301"/>
      <c r="E123" s="1299"/>
      <c r="F123" s="1301"/>
      <c r="G123" s="1344">
        <v>45021</v>
      </c>
      <c r="I123" s="1349"/>
      <c r="J123" s="2589"/>
      <c r="K123" s="1321"/>
      <c r="L123" s="1331"/>
      <c r="M123" s="1331"/>
      <c r="N123" s="1321"/>
      <c r="O123" s="1331"/>
      <c r="P123" s="1125"/>
    </row>
    <row r="124" spans="1:16" ht="20.100000000000001" customHeight="1" x14ac:dyDescent="0.3">
      <c r="A124" s="1566"/>
      <c r="B124" s="1613"/>
      <c r="C124" s="1548"/>
      <c r="D124" s="1293"/>
      <c r="E124" s="1299"/>
      <c r="F124" s="1293"/>
      <c r="G124" s="1342">
        <v>0.70833333333333337</v>
      </c>
      <c r="I124" s="1341"/>
      <c r="J124" s="2584"/>
      <c r="K124" s="1321"/>
      <c r="L124" s="1314"/>
      <c r="M124" s="1314"/>
      <c r="N124" s="1321"/>
      <c r="O124" s="1314"/>
      <c r="P124" s="36"/>
    </row>
    <row r="125" spans="1:16" ht="30" x14ac:dyDescent="0.3">
      <c r="A125" s="1567"/>
      <c r="B125" s="1614"/>
      <c r="C125" s="1549"/>
      <c r="D125" s="1296"/>
      <c r="E125" s="1300"/>
      <c r="F125" s="1296"/>
      <c r="G125" s="1352" t="s">
        <v>2306</v>
      </c>
      <c r="H125" s="1382"/>
      <c r="I125" s="1339"/>
      <c r="J125" s="1339"/>
      <c r="K125" s="1322"/>
      <c r="L125" s="1316"/>
      <c r="M125" s="1316"/>
      <c r="N125" s="1322"/>
      <c r="O125" s="1325"/>
      <c r="P125" s="37"/>
    </row>
    <row r="126" spans="1:16" ht="20.100000000000001" customHeight="1" x14ac:dyDescent="0.3">
      <c r="A126" s="1565" t="s">
        <v>472</v>
      </c>
      <c r="B126" s="1615" t="s">
        <v>513</v>
      </c>
      <c r="C126" s="1547" t="s">
        <v>542</v>
      </c>
      <c r="D126" s="1301"/>
      <c r="E126" s="1299"/>
      <c r="F126" s="1301"/>
      <c r="G126" s="1336">
        <v>45021</v>
      </c>
      <c r="I126" s="1349"/>
      <c r="J126" s="2589"/>
      <c r="K126" s="1321"/>
      <c r="L126" s="1331"/>
      <c r="M126" s="1331"/>
      <c r="N126" s="1321"/>
      <c r="O126" s="1331"/>
      <c r="P126" s="35"/>
    </row>
    <row r="127" spans="1:16" ht="20.100000000000001" customHeight="1" x14ac:dyDescent="0.3">
      <c r="A127" s="1566"/>
      <c r="B127" s="1613"/>
      <c r="C127" s="1548"/>
      <c r="D127" s="1293"/>
      <c r="E127" s="1299"/>
      <c r="F127" s="1293"/>
      <c r="G127" s="1342">
        <v>0.70833333333333337</v>
      </c>
      <c r="I127" s="1341"/>
      <c r="J127" s="2584"/>
      <c r="K127" s="1321"/>
      <c r="L127" s="1314"/>
      <c r="M127" s="1314"/>
      <c r="N127" s="1321"/>
      <c r="O127" s="1314"/>
      <c r="P127" s="36"/>
    </row>
    <row r="128" spans="1:16" ht="45" x14ac:dyDescent="0.3">
      <c r="A128" s="1567"/>
      <c r="B128" s="1614"/>
      <c r="C128" s="1549"/>
      <c r="D128" s="1296"/>
      <c r="E128" s="1300"/>
      <c r="F128" s="1296"/>
      <c r="G128" s="1352" t="s">
        <v>2307</v>
      </c>
      <c r="H128" s="1382"/>
      <c r="I128" s="1339"/>
      <c r="J128" s="1339"/>
      <c r="K128" s="1322"/>
      <c r="L128" s="1316"/>
      <c r="M128" s="1316"/>
      <c r="N128" s="1322"/>
      <c r="O128" s="1325"/>
      <c r="P128" s="37"/>
    </row>
    <row r="129" spans="1:16" ht="20.100000000000001" customHeight="1" x14ac:dyDescent="0.3">
      <c r="A129" s="1565" t="s">
        <v>515</v>
      </c>
      <c r="B129" s="1615" t="s">
        <v>514</v>
      </c>
      <c r="C129" s="1547" t="s">
        <v>542</v>
      </c>
      <c r="D129" s="1301"/>
      <c r="E129" s="1299"/>
      <c r="F129" s="1292">
        <v>44990</v>
      </c>
      <c r="G129" s="1349"/>
      <c r="I129" s="1349"/>
      <c r="J129" s="2589"/>
      <c r="K129" s="1321"/>
      <c r="L129" s="1331"/>
      <c r="M129" s="1331"/>
      <c r="N129" s="1321"/>
      <c r="O129" s="1331"/>
      <c r="P129" s="35"/>
    </row>
    <row r="130" spans="1:16" ht="20.100000000000001" customHeight="1" x14ac:dyDescent="0.3">
      <c r="A130" s="1566"/>
      <c r="B130" s="1613"/>
      <c r="C130" s="1548"/>
      <c r="D130" s="1293"/>
      <c r="E130" s="1299"/>
      <c r="F130" s="1293">
        <v>0.70833333333333337</v>
      </c>
      <c r="G130" s="1341"/>
      <c r="I130" s="1341"/>
      <c r="J130" s="2584"/>
      <c r="K130" s="1321"/>
      <c r="L130" s="1314"/>
      <c r="M130" s="1314"/>
      <c r="N130" s="1321"/>
      <c r="O130" s="1314"/>
      <c r="P130" s="36"/>
    </row>
    <row r="131" spans="1:16" ht="45" x14ac:dyDescent="0.3">
      <c r="A131" s="1567"/>
      <c r="B131" s="1614"/>
      <c r="C131" s="1549"/>
      <c r="D131" s="1296"/>
      <c r="E131" s="1300"/>
      <c r="F131" s="1297" t="s">
        <v>2255</v>
      </c>
      <c r="G131" s="1339"/>
      <c r="H131" s="1382"/>
      <c r="I131" s="1339"/>
      <c r="J131" s="1339"/>
      <c r="K131" s="1322"/>
      <c r="L131" s="1316"/>
      <c r="M131" s="1316"/>
      <c r="N131" s="1322"/>
      <c r="O131" s="1325"/>
      <c r="P131" s="37"/>
    </row>
    <row r="132" spans="1:16" ht="20.100000000000001" customHeight="1" x14ac:dyDescent="0.3">
      <c r="A132" s="1565" t="s">
        <v>518</v>
      </c>
      <c r="B132" s="1615" t="s">
        <v>519</v>
      </c>
      <c r="C132" s="1547" t="s">
        <v>542</v>
      </c>
      <c r="D132" s="1301"/>
      <c r="E132" s="1299"/>
      <c r="F132" s="1292">
        <v>44990</v>
      </c>
      <c r="G132" s="1349"/>
      <c r="I132" s="1349"/>
      <c r="J132" s="2589"/>
      <c r="K132" s="1321"/>
      <c r="L132" s="1331"/>
      <c r="M132" s="1331"/>
      <c r="N132" s="1321"/>
      <c r="O132" s="1331"/>
      <c r="P132" s="35"/>
    </row>
    <row r="133" spans="1:16" ht="20.100000000000001" customHeight="1" x14ac:dyDescent="0.3">
      <c r="A133" s="1566"/>
      <c r="B133" s="1613"/>
      <c r="C133" s="1548"/>
      <c r="D133" s="1293"/>
      <c r="E133" s="1299"/>
      <c r="F133" s="1293">
        <v>0.70833333333333337</v>
      </c>
      <c r="G133" s="1341"/>
      <c r="I133" s="1341"/>
      <c r="J133" s="2584"/>
      <c r="K133" s="1321"/>
      <c r="L133" s="1314"/>
      <c r="M133" s="1314"/>
      <c r="N133" s="1321"/>
      <c r="O133" s="1314"/>
      <c r="P133" s="36"/>
    </row>
    <row r="134" spans="1:16" ht="30" x14ac:dyDescent="0.3">
      <c r="A134" s="1567"/>
      <c r="B134" s="1614"/>
      <c r="C134" s="1549"/>
      <c r="D134" s="1296"/>
      <c r="E134" s="1300"/>
      <c r="F134" s="1297" t="s">
        <v>2284</v>
      </c>
      <c r="G134" s="1339"/>
      <c r="H134" s="1382"/>
      <c r="I134" s="1339"/>
      <c r="J134" s="1339"/>
      <c r="K134" s="1322"/>
      <c r="L134" s="1316"/>
      <c r="M134" s="1316"/>
      <c r="N134" s="1322"/>
      <c r="O134" s="1325"/>
      <c r="P134" s="37"/>
    </row>
    <row r="135" spans="1:16" ht="20.100000000000001" customHeight="1" x14ac:dyDescent="0.3">
      <c r="A135" s="1565" t="s">
        <v>518</v>
      </c>
      <c r="B135" s="1615" t="s">
        <v>533</v>
      </c>
      <c r="C135" s="1547" t="s">
        <v>542</v>
      </c>
      <c r="D135" s="1301"/>
      <c r="E135" s="1299"/>
      <c r="F135" s="1292">
        <v>44990</v>
      </c>
      <c r="G135" s="1349"/>
      <c r="I135" s="1349"/>
      <c r="J135" s="2589"/>
      <c r="K135" s="1321"/>
      <c r="L135" s="1331"/>
      <c r="M135" s="1331"/>
      <c r="N135" s="1321"/>
      <c r="O135" s="1331"/>
      <c r="P135" s="35"/>
    </row>
    <row r="136" spans="1:16" ht="20.100000000000001" customHeight="1" x14ac:dyDescent="0.3">
      <c r="A136" s="1566"/>
      <c r="B136" s="1613"/>
      <c r="C136" s="1548"/>
      <c r="D136" s="1293"/>
      <c r="E136" s="1299"/>
      <c r="F136" s="1293">
        <v>0.70833333333333337</v>
      </c>
      <c r="G136" s="1341"/>
      <c r="I136" s="1341"/>
      <c r="J136" s="2584"/>
      <c r="K136" s="1321"/>
      <c r="L136" s="1314"/>
      <c r="M136" s="1314"/>
      <c r="N136" s="1321"/>
      <c r="O136" s="1314"/>
      <c r="P136" s="36"/>
    </row>
    <row r="137" spans="1:16" ht="30" x14ac:dyDescent="0.3">
      <c r="A137" s="1567"/>
      <c r="B137" s="1614"/>
      <c r="C137" s="1549"/>
      <c r="D137" s="1296"/>
      <c r="E137" s="1300"/>
      <c r="F137" s="1297" t="s">
        <v>2285</v>
      </c>
      <c r="G137" s="1339"/>
      <c r="H137" s="1382"/>
      <c r="I137" s="1339"/>
      <c r="J137" s="1339"/>
      <c r="K137" s="1322"/>
      <c r="L137" s="1316"/>
      <c r="M137" s="1316"/>
      <c r="N137" s="1322"/>
      <c r="O137" s="1325"/>
      <c r="P137" s="37"/>
    </row>
    <row r="289" spans="5:5" x14ac:dyDescent="0.3">
      <c r="E289" s="1290"/>
    </row>
  </sheetData>
  <sheetProtection selectLockedCells="1" selectUnlockedCells="1"/>
  <mergeCells count="150">
    <mergeCell ref="A132:A134"/>
    <mergeCell ref="B132:B134"/>
    <mergeCell ref="C132:C134"/>
    <mergeCell ref="A129:A131"/>
    <mergeCell ref="B129:B131"/>
    <mergeCell ref="C129:C131"/>
    <mergeCell ref="A135:A137"/>
    <mergeCell ref="B135:B137"/>
    <mergeCell ref="C135:C137"/>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B36:B38"/>
    <mergeCell ref="C36:C38"/>
    <mergeCell ref="A45:A47"/>
    <mergeCell ref="B45:B47"/>
    <mergeCell ref="C45:C47"/>
    <mergeCell ref="A39:A41"/>
    <mergeCell ref="B39:B41"/>
    <mergeCell ref="C39:C41"/>
    <mergeCell ref="A42:A44"/>
    <mergeCell ref="B42:B44"/>
    <mergeCell ref="C42:C44"/>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x14ac:dyDescent="0.3"/>
  <cols>
    <col min="1" max="1" width="93.6640625" customWidth="1"/>
  </cols>
  <sheetData>
    <row r="1" spans="1:2" ht="19.8" x14ac:dyDescent="0.3">
      <c r="A1" s="12" t="s">
        <v>807</v>
      </c>
      <c r="B1" s="1" t="s">
        <v>15</v>
      </c>
    </row>
    <row r="2" spans="1:2" ht="19.8" x14ac:dyDescent="0.3">
      <c r="A2" s="13" t="s">
        <v>540</v>
      </c>
    </row>
    <row r="3" spans="1:2" ht="19.8" x14ac:dyDescent="0.3">
      <c r="A3" s="13" t="s">
        <v>263</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79.2" x14ac:dyDescent="0.3">
      <c r="A14" s="17" t="s">
        <v>781</v>
      </c>
    </row>
    <row r="15" spans="1:2" ht="19.8" x14ac:dyDescent="0.3">
      <c r="A15" s="10" t="s">
        <v>211</v>
      </c>
    </row>
    <row r="16" spans="1:2" ht="19.8" x14ac:dyDescent="0.3">
      <c r="A16" s="9" t="s">
        <v>7</v>
      </c>
    </row>
    <row r="17" spans="1:1" ht="39.6" x14ac:dyDescent="0.3">
      <c r="A17" s="10" t="s">
        <v>265</v>
      </c>
    </row>
    <row r="18" spans="1:1" ht="39.6" x14ac:dyDescent="0.3">
      <c r="A18" s="10" t="s">
        <v>266</v>
      </c>
    </row>
    <row r="19" spans="1:1" ht="39.6" x14ac:dyDescent="0.3">
      <c r="A19" s="10" t="s">
        <v>267</v>
      </c>
    </row>
    <row r="20" spans="1:1" ht="19.8" x14ac:dyDescent="0.3">
      <c r="A20" s="10" t="s">
        <v>268</v>
      </c>
    </row>
    <row r="21" spans="1:1" ht="19.8" x14ac:dyDescent="0.3">
      <c r="A21" s="10" t="s">
        <v>269</v>
      </c>
    </row>
    <row r="22" spans="1:1" ht="19.8" x14ac:dyDescent="0.3">
      <c r="A22" s="10" t="s">
        <v>220</v>
      </c>
    </row>
    <row r="23" spans="1:1" ht="39.6" x14ac:dyDescent="0.3">
      <c r="A23" s="10" t="s">
        <v>264</v>
      </c>
    </row>
    <row r="24" spans="1:1" ht="19.8" x14ac:dyDescent="0.3">
      <c r="A24" s="10" t="s">
        <v>135</v>
      </c>
    </row>
    <row r="25" spans="1:1" ht="19.8" x14ac:dyDescent="0.3">
      <c r="A25" s="45" t="s">
        <v>570</v>
      </c>
    </row>
    <row r="26" spans="1:1" ht="19.8" x14ac:dyDescent="0.3">
      <c r="A26" s="45" t="s">
        <v>9</v>
      </c>
    </row>
    <row r="27" spans="1:1" ht="19.8" x14ac:dyDescent="0.3">
      <c r="A27" s="55" t="s">
        <v>10</v>
      </c>
    </row>
    <row r="28" spans="1:1" ht="39.6" x14ac:dyDescent="0.3">
      <c r="A28" s="45" t="s">
        <v>571</v>
      </c>
    </row>
    <row r="29" spans="1:1" ht="39.6" x14ac:dyDescent="0.3">
      <c r="A29" s="45" t="s">
        <v>222</v>
      </c>
    </row>
    <row r="30" spans="1:1" ht="19.8" x14ac:dyDescent="0.3">
      <c r="A30" s="55" t="s">
        <v>11</v>
      </c>
    </row>
    <row r="31" spans="1:1" ht="39.6" x14ac:dyDescent="0.3">
      <c r="A31" s="45" t="s">
        <v>572</v>
      </c>
    </row>
    <row r="32" spans="1:1" ht="19.8" x14ac:dyDescent="0.3">
      <c r="A32" s="45" t="s">
        <v>39</v>
      </c>
    </row>
    <row r="33" spans="1:1" ht="39.6" x14ac:dyDescent="0.3">
      <c r="A33" s="53" t="s">
        <v>14</v>
      </c>
    </row>
    <row r="34" spans="1:1" ht="20.399999999999999" thickBot="1" x14ac:dyDescent="0.35">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x14ac:dyDescent="0.3"/>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x14ac:dyDescent="0.4">
      <c r="A1" s="305" t="s">
        <v>1413</v>
      </c>
      <c r="D1" s="306"/>
      <c r="E1" s="306"/>
      <c r="F1" s="306"/>
      <c r="G1" s="306"/>
      <c r="H1" s="306"/>
      <c r="I1" s="307"/>
      <c r="J1" s="308" t="s">
        <v>1058</v>
      </c>
      <c r="K1" s="309" t="s">
        <v>1021</v>
      </c>
      <c r="L1" s="147" t="s">
        <v>880</v>
      </c>
    </row>
    <row r="2" spans="1:12" s="303" customFormat="1" ht="19.8" x14ac:dyDescent="0.4">
      <c r="A2" s="305" t="s">
        <v>1414</v>
      </c>
      <c r="B2" s="310" t="s">
        <v>1415</v>
      </c>
      <c r="C2" s="310"/>
      <c r="D2" s="311"/>
      <c r="E2" s="311"/>
      <c r="F2" s="311"/>
      <c r="G2" s="311"/>
      <c r="H2" s="311"/>
      <c r="I2" s="312"/>
      <c r="J2" s="308" t="s">
        <v>1416</v>
      </c>
      <c r="K2" s="313" t="s">
        <v>1417</v>
      </c>
    </row>
    <row r="3" spans="1:12" ht="32.25" customHeight="1" x14ac:dyDescent="0.3">
      <c r="A3" s="2004" t="s">
        <v>1449</v>
      </c>
      <c r="B3" s="2004"/>
      <c r="C3" s="2004"/>
      <c r="D3" s="2004"/>
      <c r="E3" s="2004"/>
      <c r="F3" s="2004"/>
      <c r="G3" s="2004"/>
      <c r="H3" s="2004"/>
      <c r="I3" s="2004"/>
      <c r="J3" s="2004"/>
      <c r="K3" s="2004"/>
    </row>
    <row r="4" spans="1:12" ht="20.25" customHeight="1" x14ac:dyDescent="0.3">
      <c r="A4" s="314" t="s">
        <v>1419</v>
      </c>
      <c r="B4" s="314"/>
      <c r="C4" s="314"/>
      <c r="D4" s="314"/>
      <c r="E4" s="2005" t="s">
        <v>2277</v>
      </c>
      <c r="F4" s="2005"/>
      <c r="G4" s="2005"/>
      <c r="H4" s="2005"/>
      <c r="I4" s="314"/>
      <c r="J4" s="314"/>
      <c r="K4" s="314"/>
    </row>
    <row r="5" spans="1:12" s="303" customFormat="1" ht="19.8" x14ac:dyDescent="0.4">
      <c r="A5" s="310" t="s">
        <v>1450</v>
      </c>
      <c r="B5" s="310"/>
      <c r="C5" s="310"/>
      <c r="D5" s="311"/>
      <c r="E5" s="311"/>
      <c r="F5" s="311"/>
      <c r="G5" s="310"/>
      <c r="H5" s="310"/>
      <c r="I5" s="315"/>
      <c r="J5" s="315"/>
      <c r="K5" s="315" t="s">
        <v>1421</v>
      </c>
    </row>
    <row r="6" spans="1:12" s="303" customFormat="1" ht="22.5" customHeight="1" x14ac:dyDescent="0.4">
      <c r="A6" s="2006" t="s">
        <v>1422</v>
      </c>
      <c r="B6" s="2006"/>
      <c r="C6" s="2007"/>
      <c r="D6" s="2011" t="s">
        <v>1451</v>
      </c>
      <c r="E6" s="2012"/>
      <c r="F6" s="2012"/>
      <c r="G6" s="2012"/>
      <c r="H6" s="2012"/>
      <c r="I6" s="2013"/>
      <c r="J6" s="2014" t="s">
        <v>1452</v>
      </c>
      <c r="K6" s="2012"/>
    </row>
    <row r="7" spans="1:12" s="303" customFormat="1" ht="19.5" customHeight="1" x14ac:dyDescent="0.4">
      <c r="A7" s="2005"/>
      <c r="B7" s="2005"/>
      <c r="C7" s="2008"/>
      <c r="D7" s="2015" t="s">
        <v>1425</v>
      </c>
      <c r="E7" s="321"/>
      <c r="F7" s="319"/>
      <c r="G7" s="322"/>
      <c r="H7" s="322"/>
      <c r="I7" s="323"/>
      <c r="J7" s="2018" t="s">
        <v>1426</v>
      </c>
      <c r="K7" s="2021" t="s">
        <v>1427</v>
      </c>
    </row>
    <row r="8" spans="1:12" s="303" customFormat="1" ht="16.5" customHeight="1" x14ac:dyDescent="0.4">
      <c r="A8" s="2005"/>
      <c r="B8" s="2005"/>
      <c r="C8" s="2008"/>
      <c r="D8" s="2016"/>
      <c r="E8" s="2024" t="s">
        <v>1428</v>
      </c>
      <c r="F8" s="2025" t="s">
        <v>1429</v>
      </c>
      <c r="G8" s="2026" t="s">
        <v>1431</v>
      </c>
      <c r="H8" s="2027" t="s">
        <v>1432</v>
      </c>
      <c r="I8" s="2029" t="s">
        <v>1433</v>
      </c>
      <c r="J8" s="2019"/>
      <c r="K8" s="2022"/>
    </row>
    <row r="9" spans="1:12" s="303" customFormat="1" ht="23.25" customHeight="1" x14ac:dyDescent="0.4">
      <c r="A9" s="2009"/>
      <c r="B9" s="2009"/>
      <c r="C9" s="2010"/>
      <c r="D9" s="2017"/>
      <c r="E9" s="2024"/>
      <c r="F9" s="2024"/>
      <c r="G9" s="1721"/>
      <c r="H9" s="2028"/>
      <c r="I9" s="2032"/>
      <c r="J9" s="2020"/>
      <c r="K9" s="2023"/>
    </row>
    <row r="10" spans="1:12" s="303" customFormat="1" ht="19.5" customHeight="1" x14ac:dyDescent="0.4">
      <c r="A10" s="1997" t="s">
        <v>1434</v>
      </c>
      <c r="B10" s="2000" t="s">
        <v>1435</v>
      </c>
      <c r="C10" s="2001"/>
      <c r="D10" s="326"/>
      <c r="E10" s="327"/>
      <c r="F10" s="357"/>
      <c r="G10" s="305"/>
      <c r="H10" s="305"/>
      <c r="I10" s="330"/>
      <c r="J10" s="331"/>
      <c r="K10" s="248"/>
    </row>
    <row r="11" spans="1:12" s="303" customFormat="1" ht="19.5" customHeight="1" x14ac:dyDescent="0.4">
      <c r="A11" s="1998"/>
      <c r="B11" s="1993" t="s">
        <v>1436</v>
      </c>
      <c r="C11" s="1994"/>
      <c r="D11" s="326"/>
      <c r="E11" s="308"/>
      <c r="F11" s="324"/>
      <c r="G11" s="305"/>
      <c r="H11" s="305"/>
      <c r="I11" s="330"/>
      <c r="J11" s="331"/>
      <c r="K11" s="333"/>
    </row>
    <row r="12" spans="1:12" s="303" customFormat="1" ht="19.5" customHeight="1" x14ac:dyDescent="0.4">
      <c r="A12" s="1998"/>
      <c r="B12" s="1995" t="s">
        <v>1437</v>
      </c>
      <c r="C12" s="1996"/>
      <c r="D12" s="326"/>
      <c r="E12" s="308"/>
      <c r="F12" s="318"/>
      <c r="G12" s="305"/>
      <c r="H12" s="305"/>
      <c r="I12" s="330"/>
      <c r="J12" s="334"/>
      <c r="K12" s="335"/>
    </row>
    <row r="13" spans="1:12" s="303" customFormat="1" ht="19.5" customHeight="1" x14ac:dyDescent="0.4">
      <c r="A13" s="1998"/>
      <c r="B13" s="1993" t="s">
        <v>1438</v>
      </c>
      <c r="C13" s="1994"/>
      <c r="D13" s="326"/>
      <c r="E13" s="308"/>
      <c r="F13" s="318"/>
      <c r="G13" s="305"/>
      <c r="H13" s="305"/>
      <c r="I13" s="330"/>
      <c r="J13" s="334"/>
      <c r="K13" s="335"/>
    </row>
    <row r="14" spans="1:12" s="303" customFormat="1" ht="19.5" customHeight="1" x14ac:dyDescent="0.4">
      <c r="A14" s="1998"/>
      <c r="B14" s="1995" t="s">
        <v>1439</v>
      </c>
      <c r="C14" s="1996"/>
      <c r="D14" s="326"/>
      <c r="E14" s="308"/>
      <c r="F14" s="318"/>
      <c r="G14" s="305"/>
      <c r="H14" s="305"/>
      <c r="I14" s="330"/>
      <c r="J14" s="334"/>
      <c r="K14" s="335"/>
    </row>
    <row r="15" spans="1:12" s="303" customFormat="1" ht="19.5" customHeight="1" x14ac:dyDescent="0.4">
      <c r="A15" s="1998"/>
      <c r="B15" s="1993" t="s">
        <v>1440</v>
      </c>
      <c r="C15" s="1994"/>
      <c r="D15" s="326"/>
      <c r="E15" s="308"/>
      <c r="F15" s="325"/>
      <c r="G15" s="305"/>
      <c r="H15" s="305"/>
      <c r="I15" s="330"/>
      <c r="J15" s="334"/>
      <c r="K15" s="335"/>
    </row>
    <row r="16" spans="1:12" s="303" customFormat="1" ht="19.5" customHeight="1" x14ac:dyDescent="0.4">
      <c r="A16" s="1998"/>
      <c r="B16" s="1993" t="s">
        <v>1441</v>
      </c>
      <c r="C16" s="1994"/>
      <c r="D16" s="326"/>
      <c r="E16" s="308"/>
      <c r="F16" s="325"/>
      <c r="G16" s="305"/>
      <c r="H16" s="305"/>
      <c r="I16" s="330"/>
      <c r="J16" s="337"/>
      <c r="K16" s="248"/>
    </row>
    <row r="17" spans="1:11" s="303" customFormat="1" ht="19.5" customHeight="1" x14ac:dyDescent="0.4">
      <c r="A17" s="1998"/>
      <c r="B17" s="1993" t="s">
        <v>1442</v>
      </c>
      <c r="C17" s="1994"/>
      <c r="D17" s="326"/>
      <c r="E17" s="308"/>
      <c r="F17" s="318"/>
      <c r="G17" s="305"/>
      <c r="H17" s="305"/>
      <c r="I17" s="330"/>
      <c r="J17" s="334"/>
      <c r="K17" s="335"/>
    </row>
    <row r="18" spans="1:11" s="303" customFormat="1" ht="19.5" customHeight="1" x14ac:dyDescent="0.4">
      <c r="A18" s="1998"/>
      <c r="B18" s="1993" t="s">
        <v>1443</v>
      </c>
      <c r="C18" s="1994"/>
      <c r="D18" s="326"/>
      <c r="E18" s="308"/>
      <c r="F18" s="318"/>
      <c r="G18" s="305"/>
      <c r="H18" s="305"/>
      <c r="I18" s="330"/>
      <c r="J18" s="334"/>
      <c r="K18" s="335"/>
    </row>
    <row r="19" spans="1:11" s="303" customFormat="1" ht="19.5" customHeight="1" x14ac:dyDescent="0.4">
      <c r="A19" s="1998"/>
      <c r="B19" s="1993" t="s">
        <v>1444</v>
      </c>
      <c r="C19" s="1994"/>
      <c r="D19" s="326"/>
      <c r="E19" s="308"/>
      <c r="F19" s="318"/>
      <c r="G19" s="305"/>
      <c r="H19" s="305"/>
      <c r="I19" s="330"/>
      <c r="J19" s="338"/>
      <c r="K19" s="339"/>
    </row>
    <row r="20" spans="1:11" s="303" customFormat="1" ht="19.5" customHeight="1" x14ac:dyDescent="0.4">
      <c r="A20" s="1998"/>
      <c r="B20" s="1995" t="s">
        <v>1445</v>
      </c>
      <c r="C20" s="1996"/>
      <c r="D20" s="326"/>
      <c r="E20" s="308"/>
      <c r="F20" s="324"/>
      <c r="G20" s="305"/>
      <c r="H20" s="305"/>
      <c r="I20" s="330"/>
      <c r="J20" s="338"/>
      <c r="K20" s="339"/>
    </row>
    <row r="21" spans="1:11" s="303" customFormat="1" ht="19.5" customHeight="1" x14ac:dyDescent="0.4">
      <c r="A21" s="1998"/>
      <c r="B21" s="1995" t="s">
        <v>1446</v>
      </c>
      <c r="C21" s="1996"/>
      <c r="D21" s="326"/>
      <c r="E21" s="308"/>
      <c r="F21" s="318"/>
      <c r="G21" s="305"/>
      <c r="H21" s="305"/>
      <c r="I21" s="330"/>
      <c r="J21" s="338"/>
      <c r="K21" s="339"/>
    </row>
    <row r="22" spans="1:11" s="303" customFormat="1" ht="19.5" customHeight="1" x14ac:dyDescent="0.4">
      <c r="A22" s="1998"/>
      <c r="B22" s="1993" t="s">
        <v>1447</v>
      </c>
      <c r="C22" s="1994"/>
      <c r="D22" s="341"/>
      <c r="E22" s="317"/>
      <c r="F22" s="320"/>
      <c r="G22" s="342"/>
      <c r="H22" s="342"/>
      <c r="I22" s="358"/>
      <c r="J22" s="337"/>
      <c r="K22" s="248"/>
    </row>
    <row r="23" spans="1:11" s="303" customFormat="1" ht="19.5" customHeight="1" thickBot="1" x14ac:dyDescent="0.45">
      <c r="A23" s="1999"/>
      <c r="B23" s="2002" t="s">
        <v>1448</v>
      </c>
      <c r="C23" s="2003"/>
      <c r="D23" s="345"/>
      <c r="E23" s="346"/>
      <c r="F23" s="359"/>
      <c r="G23" s="349"/>
      <c r="H23" s="349"/>
      <c r="I23" s="350"/>
      <c r="J23" s="351"/>
      <c r="K23" s="352"/>
    </row>
    <row r="24" spans="1:11" s="303" customFormat="1" ht="41.25" customHeight="1" thickTop="1" x14ac:dyDescent="0.4">
      <c r="A24" s="2023" t="s">
        <v>2276</v>
      </c>
      <c r="B24" s="2023"/>
      <c r="C24" s="2031"/>
      <c r="D24" s="1223">
        <f>SUM(E24:F24)</f>
        <v>12351</v>
      </c>
      <c r="E24" s="1229">
        <v>12351</v>
      </c>
      <c r="F24" s="1225">
        <v>0</v>
      </c>
      <c r="G24" s="355"/>
      <c r="H24" s="355"/>
      <c r="I24" s="356"/>
      <c r="J24" s="1227">
        <v>0</v>
      </c>
      <c r="K24" s="1228">
        <v>0</v>
      </c>
    </row>
    <row r="25" spans="1:11" ht="35.25" customHeight="1" x14ac:dyDescent="0.3"/>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x14ac:dyDescent="0.3"/>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x14ac:dyDescent="0.4">
      <c r="A1" s="305" t="s">
        <v>1413</v>
      </c>
      <c r="D1" s="306"/>
      <c r="E1" s="306"/>
      <c r="F1" s="306"/>
      <c r="G1" s="307"/>
      <c r="H1" s="308" t="s">
        <v>878</v>
      </c>
      <c r="I1" s="309" t="s">
        <v>1021</v>
      </c>
      <c r="J1" s="147" t="s">
        <v>880</v>
      </c>
    </row>
    <row r="2" spans="1:10" s="303" customFormat="1" ht="19.8" x14ac:dyDescent="0.4">
      <c r="A2" s="305" t="s">
        <v>1414</v>
      </c>
      <c r="B2" s="310" t="s">
        <v>1415</v>
      </c>
      <c r="C2" s="310"/>
      <c r="D2" s="311"/>
      <c r="E2" s="311"/>
      <c r="F2" s="311"/>
      <c r="G2" s="312"/>
      <c r="H2" s="308" t="s">
        <v>1416</v>
      </c>
      <c r="I2" s="313" t="s">
        <v>1417</v>
      </c>
    </row>
    <row r="3" spans="1:10" ht="32.25" customHeight="1" x14ac:dyDescent="0.3">
      <c r="A3" s="2004" t="s">
        <v>1453</v>
      </c>
      <c r="B3" s="2004"/>
      <c r="C3" s="2004"/>
      <c r="D3" s="2004"/>
      <c r="E3" s="2004"/>
      <c r="F3" s="2004"/>
      <c r="G3" s="2004"/>
      <c r="H3" s="2004"/>
      <c r="I3" s="2004"/>
    </row>
    <row r="4" spans="1:10" ht="20.25" customHeight="1" x14ac:dyDescent="0.3">
      <c r="A4" s="314" t="s">
        <v>1419</v>
      </c>
      <c r="B4" s="314"/>
      <c r="C4" s="314"/>
      <c r="D4" s="2005" t="s">
        <v>2277</v>
      </c>
      <c r="E4" s="2005"/>
      <c r="F4" s="2005"/>
      <c r="G4" s="2005"/>
      <c r="H4" s="314"/>
      <c r="I4" s="314"/>
    </row>
    <row r="5" spans="1:10" s="303" customFormat="1" ht="19.8" x14ac:dyDescent="0.4">
      <c r="A5" s="303" t="s">
        <v>1454</v>
      </c>
      <c r="D5" s="306"/>
      <c r="E5" s="306"/>
      <c r="F5" s="311"/>
      <c r="G5" s="360"/>
      <c r="H5" s="310"/>
      <c r="I5" s="360" t="s">
        <v>1421</v>
      </c>
    </row>
    <row r="6" spans="1:10" s="303" customFormat="1" ht="22.5" customHeight="1" x14ac:dyDescent="0.4">
      <c r="A6" s="2006" t="s">
        <v>1422</v>
      </c>
      <c r="B6" s="2006"/>
      <c r="C6" s="2007"/>
      <c r="D6" s="2011" t="s">
        <v>1451</v>
      </c>
      <c r="E6" s="2012"/>
      <c r="F6" s="2012"/>
      <c r="G6" s="2012"/>
      <c r="H6" s="2012"/>
      <c r="I6" s="2012"/>
    </row>
    <row r="7" spans="1:10" s="303" customFormat="1" ht="19.8" x14ac:dyDescent="0.4">
      <c r="A7" s="2005"/>
      <c r="B7" s="2005"/>
      <c r="C7" s="2008"/>
      <c r="D7" s="2015" t="s">
        <v>1425</v>
      </c>
      <c r="E7" s="321"/>
      <c r="F7" s="319"/>
      <c r="G7" s="322"/>
      <c r="H7" s="322"/>
      <c r="I7" s="322"/>
    </row>
    <row r="8" spans="1:10" s="303" customFormat="1" ht="16.5" customHeight="1" x14ac:dyDescent="0.4">
      <c r="A8" s="2005"/>
      <c r="B8" s="2005"/>
      <c r="C8" s="2008"/>
      <c r="D8" s="2016"/>
      <c r="E8" s="2024" t="s">
        <v>1429</v>
      </c>
      <c r="F8" s="2024" t="s">
        <v>1430</v>
      </c>
      <c r="G8" s="2026" t="s">
        <v>1431</v>
      </c>
      <c r="H8" s="2027" t="s">
        <v>1432</v>
      </c>
      <c r="I8" s="2033" t="s">
        <v>1433</v>
      </c>
    </row>
    <row r="9" spans="1:10" s="303" customFormat="1" ht="23.25" customHeight="1" x14ac:dyDescent="0.4">
      <c r="A9" s="2009"/>
      <c r="B9" s="2009"/>
      <c r="C9" s="2010"/>
      <c r="D9" s="2017"/>
      <c r="E9" s="2024"/>
      <c r="F9" s="2024"/>
      <c r="G9" s="1721"/>
      <c r="H9" s="2028"/>
      <c r="I9" s="2017"/>
    </row>
    <row r="10" spans="1:10" s="303" customFormat="1" ht="19.5" customHeight="1" x14ac:dyDescent="0.4">
      <c r="A10" s="1997" t="s">
        <v>1434</v>
      </c>
      <c r="B10" s="2000" t="s">
        <v>1435</v>
      </c>
      <c r="C10" s="2001"/>
      <c r="D10" s="326"/>
      <c r="E10" s="327"/>
      <c r="F10" s="329"/>
      <c r="G10" s="305"/>
      <c r="H10" s="305"/>
      <c r="I10" s="361"/>
    </row>
    <row r="11" spans="1:10" s="303" customFormat="1" ht="19.5" customHeight="1" x14ac:dyDescent="0.4">
      <c r="A11" s="1998"/>
      <c r="B11" s="1993" t="s">
        <v>1436</v>
      </c>
      <c r="C11" s="1994"/>
      <c r="D11" s="326"/>
      <c r="E11" s="308"/>
      <c r="F11" s="306"/>
      <c r="G11" s="305"/>
      <c r="H11" s="305"/>
      <c r="I11" s="361"/>
    </row>
    <row r="12" spans="1:10" s="303" customFormat="1" ht="19.5" customHeight="1" x14ac:dyDescent="0.4">
      <c r="A12" s="1998"/>
      <c r="B12" s="1995" t="s">
        <v>1437</v>
      </c>
      <c r="C12" s="1996"/>
      <c r="D12" s="326"/>
      <c r="E12" s="308"/>
      <c r="F12" s="319"/>
      <c r="G12" s="305"/>
      <c r="H12" s="305"/>
      <c r="I12" s="361"/>
    </row>
    <row r="13" spans="1:10" s="303" customFormat="1" ht="19.5" customHeight="1" x14ac:dyDescent="0.4">
      <c r="A13" s="1998"/>
      <c r="B13" s="1993" t="s">
        <v>1438</v>
      </c>
      <c r="C13" s="1994"/>
      <c r="D13" s="326"/>
      <c r="E13" s="308"/>
      <c r="F13" s="308"/>
      <c r="G13" s="305"/>
      <c r="H13" s="305"/>
      <c r="I13" s="361"/>
    </row>
    <row r="14" spans="1:10" s="303" customFormat="1" ht="19.5" customHeight="1" x14ac:dyDescent="0.4">
      <c r="A14" s="1998"/>
      <c r="B14" s="1995" t="s">
        <v>1439</v>
      </c>
      <c r="C14" s="1996"/>
      <c r="D14" s="326"/>
      <c r="E14" s="308"/>
      <c r="F14" s="319"/>
      <c r="G14" s="305"/>
      <c r="H14" s="305"/>
      <c r="I14" s="361"/>
    </row>
    <row r="15" spans="1:10" s="303" customFormat="1" ht="19.5" customHeight="1" x14ac:dyDescent="0.4">
      <c r="A15" s="1998"/>
      <c r="B15" s="1993" t="s">
        <v>1440</v>
      </c>
      <c r="C15" s="1994"/>
      <c r="D15" s="326"/>
      <c r="E15" s="308"/>
      <c r="F15" s="319"/>
      <c r="G15" s="305"/>
      <c r="H15" s="305"/>
      <c r="I15" s="361"/>
    </row>
    <row r="16" spans="1:10" s="303" customFormat="1" ht="19.5" customHeight="1" x14ac:dyDescent="0.4">
      <c r="A16" s="1998"/>
      <c r="B16" s="1993" t="s">
        <v>1441</v>
      </c>
      <c r="C16" s="1994"/>
      <c r="D16" s="326"/>
      <c r="E16" s="308"/>
      <c r="F16" s="311"/>
      <c r="G16" s="305"/>
      <c r="H16" s="305"/>
      <c r="I16" s="361"/>
    </row>
    <row r="17" spans="1:9" s="303" customFormat="1" ht="19.5" customHeight="1" x14ac:dyDescent="0.4">
      <c r="A17" s="1998"/>
      <c r="B17" s="1993" t="s">
        <v>1442</v>
      </c>
      <c r="C17" s="1994"/>
      <c r="D17" s="326"/>
      <c r="E17" s="308"/>
      <c r="F17" s="319"/>
      <c r="G17" s="305"/>
      <c r="H17" s="305"/>
      <c r="I17" s="361"/>
    </row>
    <row r="18" spans="1:9" s="303" customFormat="1" ht="19.5" customHeight="1" x14ac:dyDescent="0.4">
      <c r="A18" s="1998"/>
      <c r="B18" s="1993" t="s">
        <v>1443</v>
      </c>
      <c r="C18" s="1994"/>
      <c r="D18" s="326"/>
      <c r="E18" s="308"/>
      <c r="F18" s="319"/>
      <c r="G18" s="305"/>
      <c r="H18" s="305"/>
      <c r="I18" s="361"/>
    </row>
    <row r="19" spans="1:9" s="303" customFormat="1" ht="19.5" customHeight="1" x14ac:dyDescent="0.4">
      <c r="A19" s="1998"/>
      <c r="B19" s="1993" t="s">
        <v>1444</v>
      </c>
      <c r="C19" s="1994"/>
      <c r="D19" s="326"/>
      <c r="E19" s="308"/>
      <c r="F19" s="306"/>
      <c r="G19" s="305"/>
      <c r="H19" s="305"/>
      <c r="I19" s="361"/>
    </row>
    <row r="20" spans="1:9" s="303" customFormat="1" ht="19.5" customHeight="1" x14ac:dyDescent="0.4">
      <c r="A20" s="1998"/>
      <c r="B20" s="1995" t="s">
        <v>1445</v>
      </c>
      <c r="C20" s="1996"/>
      <c r="D20" s="326"/>
      <c r="E20" s="308"/>
      <c r="F20" s="308"/>
      <c r="G20" s="305"/>
      <c r="H20" s="305"/>
      <c r="I20" s="361"/>
    </row>
    <row r="21" spans="1:9" s="303" customFormat="1" ht="19.5" customHeight="1" x14ac:dyDescent="0.4">
      <c r="A21" s="1998"/>
      <c r="B21" s="1995" t="s">
        <v>1446</v>
      </c>
      <c r="C21" s="1996"/>
      <c r="D21" s="326"/>
      <c r="E21" s="308"/>
      <c r="F21" s="316"/>
      <c r="G21" s="305"/>
      <c r="H21" s="305"/>
      <c r="I21" s="361"/>
    </row>
    <row r="22" spans="1:9" s="303" customFormat="1" ht="19.5" customHeight="1" x14ac:dyDescent="0.4">
      <c r="A22" s="1998"/>
      <c r="B22" s="1993" t="s">
        <v>1447</v>
      </c>
      <c r="C22" s="1994"/>
      <c r="D22" s="326"/>
      <c r="E22" s="308"/>
      <c r="F22" s="316"/>
      <c r="G22" s="305"/>
      <c r="H22" s="305"/>
      <c r="I22" s="361"/>
    </row>
    <row r="23" spans="1:9" s="303" customFormat="1" ht="19.5" customHeight="1" thickBot="1" x14ac:dyDescent="0.45">
      <c r="A23" s="1999"/>
      <c r="B23" s="2002" t="s">
        <v>1448</v>
      </c>
      <c r="C23" s="2003"/>
      <c r="D23" s="345"/>
      <c r="E23" s="362"/>
      <c r="F23" s="348"/>
      <c r="G23" s="349"/>
      <c r="H23" s="349"/>
      <c r="I23" s="363"/>
    </row>
    <row r="24" spans="1:9" s="303" customFormat="1" ht="41.25" customHeight="1" thickTop="1" x14ac:dyDescent="0.4">
      <c r="A24" s="1991" t="s">
        <v>2276</v>
      </c>
      <c r="B24" s="1991"/>
      <c r="C24" s="1992"/>
      <c r="D24" s="353">
        <v>0</v>
      </c>
      <c r="E24" s="1230">
        <v>0</v>
      </c>
      <c r="F24" s="354"/>
      <c r="G24" s="355"/>
      <c r="H24" s="355"/>
      <c r="I24" s="364"/>
    </row>
    <row r="25" spans="1:9" s="303" customFormat="1" ht="71.25" customHeight="1" x14ac:dyDescent="0.4">
      <c r="A25" s="248"/>
      <c r="B25" s="248"/>
      <c r="C25" s="248"/>
      <c r="D25" s="248"/>
      <c r="E25" s="248"/>
      <c r="F25" s="213"/>
      <c r="G25" s="248"/>
      <c r="H25" s="248"/>
      <c r="I25" s="248"/>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x14ac:dyDescent="0.3"/>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x14ac:dyDescent="0.4">
      <c r="A1" s="365" t="s">
        <v>1300</v>
      </c>
      <c r="B1" s="366"/>
      <c r="C1" s="366"/>
      <c r="D1" s="366"/>
      <c r="E1" s="366"/>
      <c r="F1" s="367" t="s">
        <v>1058</v>
      </c>
      <c r="G1" s="309" t="s">
        <v>1021</v>
      </c>
      <c r="H1" s="147" t="s">
        <v>880</v>
      </c>
    </row>
    <row r="2" spans="1:98" s="303" customFormat="1" ht="18" customHeight="1" x14ac:dyDescent="0.4">
      <c r="A2" s="365" t="s">
        <v>1455</v>
      </c>
      <c r="B2" s="368" t="s">
        <v>1415</v>
      </c>
      <c r="C2" s="368"/>
      <c r="D2" s="368"/>
      <c r="E2" s="368"/>
      <c r="F2" s="367" t="s">
        <v>1416</v>
      </c>
      <c r="G2" s="313" t="s">
        <v>1417</v>
      </c>
    </row>
    <row r="3" spans="1:98" ht="43.5" customHeight="1" x14ac:dyDescent="0.3">
      <c r="A3" s="2056" t="s">
        <v>1456</v>
      </c>
      <c r="B3" s="2056"/>
      <c r="C3" s="2056"/>
      <c r="D3" s="2056"/>
      <c r="E3" s="2056"/>
      <c r="F3" s="2056"/>
      <c r="G3" s="2056"/>
    </row>
    <row r="4" spans="1:98" ht="20.399999999999999" customHeight="1" thickBot="1" x14ac:dyDescent="0.35">
      <c r="A4" s="2057" t="s">
        <v>1457</v>
      </c>
      <c r="B4" s="2057"/>
      <c r="C4" s="369"/>
      <c r="D4" s="2062" t="s">
        <v>2278</v>
      </c>
      <c r="E4" s="2062"/>
      <c r="F4" s="370"/>
      <c r="G4" s="369" t="s">
        <v>1458</v>
      </c>
    </row>
    <row r="5" spans="1:98" ht="39.75" customHeight="1" thickBot="1" x14ac:dyDescent="0.35">
      <c r="A5" s="2058" t="s">
        <v>1459</v>
      </c>
      <c r="B5" s="2059"/>
      <c r="C5" s="371" t="s">
        <v>1460</v>
      </c>
      <c r="D5" s="372" t="s">
        <v>1461</v>
      </c>
      <c r="E5" s="371" t="s">
        <v>1462</v>
      </c>
      <c r="F5" s="373" t="s">
        <v>1463</v>
      </c>
      <c r="G5" s="374" t="s">
        <v>1464</v>
      </c>
    </row>
    <row r="6" spans="1:98" s="171" customFormat="1" ht="18.600000000000001" customHeight="1" x14ac:dyDescent="0.3">
      <c r="A6" s="2060" t="s">
        <v>1465</v>
      </c>
      <c r="B6" s="2061"/>
      <c r="C6" s="375"/>
      <c r="D6" s="376"/>
      <c r="E6" s="377"/>
      <c r="F6" s="378"/>
      <c r="G6" s="208"/>
      <c r="CT6" s="174"/>
    </row>
    <row r="7" spans="1:98" s="171" customFormat="1" ht="18.600000000000001" customHeight="1" x14ac:dyDescent="0.3">
      <c r="A7" s="2046" t="s">
        <v>1466</v>
      </c>
      <c r="B7" s="2047"/>
      <c r="C7" s="379"/>
      <c r="D7" s="379"/>
      <c r="E7" s="380"/>
      <c r="F7" s="381"/>
      <c r="G7" s="382"/>
    </row>
    <row r="8" spans="1:98" s="171" customFormat="1" ht="18.600000000000001" customHeight="1" x14ac:dyDescent="0.3">
      <c r="A8" s="2044" t="s">
        <v>1467</v>
      </c>
      <c r="B8" s="2045"/>
      <c r="C8" s="383"/>
      <c r="D8" s="383"/>
      <c r="E8" s="380"/>
      <c r="F8" s="381"/>
      <c r="G8" s="382"/>
    </row>
    <row r="9" spans="1:98" s="171" customFormat="1" ht="18.600000000000001" customHeight="1" x14ac:dyDescent="0.3">
      <c r="A9" s="2048" t="s">
        <v>1468</v>
      </c>
      <c r="B9" s="2049"/>
      <c r="C9" s="384"/>
      <c r="D9" s="2050"/>
      <c r="E9" s="2050"/>
      <c r="F9" s="2053"/>
      <c r="G9" s="2053"/>
    </row>
    <row r="10" spans="1:98" s="171" customFormat="1" ht="18.600000000000001" customHeight="1" x14ac:dyDescent="0.3">
      <c r="A10" s="2042" t="s">
        <v>1469</v>
      </c>
      <c r="B10" s="2043"/>
      <c r="C10" s="385"/>
      <c r="D10" s="2051"/>
      <c r="E10" s="2051"/>
      <c r="F10" s="2054"/>
      <c r="G10" s="2054"/>
    </row>
    <row r="11" spans="1:98" s="171" customFormat="1" ht="18.600000000000001" customHeight="1" x14ac:dyDescent="0.3">
      <c r="A11" s="2042" t="s">
        <v>1470</v>
      </c>
      <c r="B11" s="2043"/>
      <c r="C11" s="385"/>
      <c r="D11" s="2052"/>
      <c r="E11" s="2052"/>
      <c r="F11" s="2055"/>
      <c r="G11" s="2055"/>
    </row>
    <row r="12" spans="1:98" s="171" customFormat="1" ht="18.600000000000001" customHeight="1" x14ac:dyDescent="0.3">
      <c r="A12" s="2042" t="s">
        <v>1471</v>
      </c>
      <c r="B12" s="2043"/>
      <c r="C12" s="386"/>
      <c r="D12" s="387"/>
      <c r="E12" s="388"/>
      <c r="F12" s="389"/>
      <c r="G12" s="390"/>
    </row>
    <row r="13" spans="1:98" s="171" customFormat="1" ht="18.600000000000001" customHeight="1" x14ac:dyDescent="0.3">
      <c r="A13" s="2044" t="s">
        <v>1472</v>
      </c>
      <c r="B13" s="2045"/>
      <c r="C13" s="383"/>
      <c r="D13" s="383"/>
      <c r="E13" s="391"/>
      <c r="F13" s="392"/>
      <c r="G13" s="393"/>
    </row>
    <row r="14" spans="1:98" s="171" customFormat="1" ht="18.600000000000001" customHeight="1" x14ac:dyDescent="0.3">
      <c r="A14" s="2046" t="s">
        <v>1473</v>
      </c>
      <c r="B14" s="2047"/>
      <c r="C14" s="379"/>
      <c r="D14" s="379"/>
      <c r="E14" s="391"/>
      <c r="F14" s="392"/>
      <c r="G14" s="393"/>
    </row>
    <row r="15" spans="1:98" s="171" customFormat="1" ht="18.600000000000001" customHeight="1" x14ac:dyDescent="0.3">
      <c r="A15" s="2044" t="s">
        <v>1474</v>
      </c>
      <c r="B15" s="2045"/>
      <c r="C15" s="383"/>
      <c r="D15" s="383"/>
      <c r="E15" s="391"/>
      <c r="F15" s="392"/>
      <c r="G15" s="393"/>
    </row>
    <row r="16" spans="1:98" s="171" customFormat="1" ht="18.600000000000001" customHeight="1" x14ac:dyDescent="0.3">
      <c r="A16" s="2044" t="s">
        <v>1475</v>
      </c>
      <c r="B16" s="2045"/>
      <c r="C16" s="383"/>
      <c r="D16" s="383"/>
      <c r="E16" s="391"/>
      <c r="F16" s="392"/>
      <c r="G16" s="393"/>
    </row>
    <row r="17" spans="1:7" s="171" customFormat="1" ht="18.600000000000001" customHeight="1" x14ac:dyDescent="0.3">
      <c r="A17" s="2044" t="s">
        <v>1476</v>
      </c>
      <c r="B17" s="2045"/>
      <c r="C17" s="383"/>
      <c r="D17" s="383"/>
      <c r="E17" s="391"/>
      <c r="F17" s="392"/>
      <c r="G17" s="393"/>
    </row>
    <row r="18" spans="1:7" s="171" customFormat="1" ht="18.600000000000001" customHeight="1" x14ac:dyDescent="0.3">
      <c r="A18" s="2040" t="s">
        <v>1477</v>
      </c>
      <c r="B18" s="2041"/>
      <c r="C18" s="394"/>
      <c r="D18" s="394"/>
      <c r="E18" s="391"/>
      <c r="F18" s="392"/>
      <c r="G18" s="393"/>
    </row>
    <row r="19" spans="1:7" s="171" customFormat="1" ht="18.600000000000001" customHeight="1" x14ac:dyDescent="0.3">
      <c r="A19" s="2044" t="s">
        <v>1478</v>
      </c>
      <c r="B19" s="2045"/>
      <c r="C19" s="383"/>
      <c r="D19" s="383"/>
      <c r="E19" s="391"/>
      <c r="F19" s="392"/>
      <c r="G19" s="393"/>
    </row>
    <row r="20" spans="1:7" s="171" customFormat="1" ht="18.600000000000001" customHeight="1" x14ac:dyDescent="0.3">
      <c r="A20" s="2044" t="s">
        <v>1479</v>
      </c>
      <c r="B20" s="2045"/>
      <c r="C20" s="383"/>
      <c r="D20" s="383"/>
      <c r="E20" s="391"/>
      <c r="F20" s="392"/>
      <c r="G20" s="393"/>
    </row>
    <row r="21" spans="1:7" s="171" customFormat="1" ht="18.600000000000001" customHeight="1" x14ac:dyDescent="0.3">
      <c r="A21" s="2036" t="s">
        <v>1480</v>
      </c>
      <c r="B21" s="2037"/>
      <c r="C21" s="395"/>
      <c r="D21" s="395"/>
      <c r="E21" s="396"/>
      <c r="F21" s="397"/>
      <c r="G21" s="393"/>
    </row>
    <row r="22" spans="1:7" s="171" customFormat="1" ht="18.600000000000001" customHeight="1" x14ac:dyDescent="0.3">
      <c r="A22" s="2040" t="s">
        <v>1481</v>
      </c>
      <c r="B22" s="2041"/>
      <c r="C22" s="394"/>
      <c r="D22" s="394"/>
      <c r="E22" s="396"/>
      <c r="F22" s="397"/>
      <c r="G22" s="398"/>
    </row>
    <row r="23" spans="1:7" s="171" customFormat="1" x14ac:dyDescent="0.3">
      <c r="A23" s="2034" t="s">
        <v>1482</v>
      </c>
      <c r="B23" s="2035"/>
      <c r="C23" s="399"/>
      <c r="D23" s="399"/>
      <c r="E23" s="391"/>
      <c r="F23" s="392"/>
      <c r="G23" s="393"/>
    </row>
    <row r="24" spans="1:7" s="171" customFormat="1" ht="18.600000000000001" customHeight="1" x14ac:dyDescent="0.3">
      <c r="A24" s="2034" t="s">
        <v>1483</v>
      </c>
      <c r="B24" s="2035"/>
      <c r="C24" s="399"/>
      <c r="D24" s="399"/>
      <c r="E24" s="391"/>
      <c r="F24" s="392"/>
      <c r="G24" s="393"/>
    </row>
    <row r="25" spans="1:7" s="171" customFormat="1" ht="18.600000000000001" customHeight="1" x14ac:dyDescent="0.3">
      <c r="A25" s="2038" t="s">
        <v>1484</v>
      </c>
      <c r="B25" s="2039"/>
      <c r="C25" s="399"/>
      <c r="D25" s="399"/>
      <c r="E25" s="391"/>
      <c r="F25" s="392"/>
      <c r="G25" s="393"/>
    </row>
    <row r="26" spans="1:7" s="171" customFormat="1" ht="18" customHeight="1" x14ac:dyDescent="0.3">
      <c r="A26" s="2034" t="s">
        <v>1485</v>
      </c>
      <c r="B26" s="2035"/>
      <c r="C26" s="399"/>
      <c r="D26" s="399"/>
      <c r="E26" s="391"/>
      <c r="F26" s="392"/>
      <c r="G26" s="393"/>
    </row>
    <row r="27" spans="1:7" s="171" customFormat="1" ht="36" customHeight="1" x14ac:dyDescent="0.3">
      <c r="A27" s="2038" t="s">
        <v>1486</v>
      </c>
      <c r="B27" s="2039"/>
      <c r="C27" s="399"/>
      <c r="D27" s="399"/>
      <c r="E27" s="391"/>
      <c r="F27" s="392"/>
      <c r="G27" s="393"/>
    </row>
    <row r="28" spans="1:7" s="171" customFormat="1" ht="18.600000000000001" customHeight="1" x14ac:dyDescent="0.3">
      <c r="A28" s="2038" t="s">
        <v>1487</v>
      </c>
      <c r="B28" s="2039"/>
      <c r="C28" s="399"/>
      <c r="D28" s="399"/>
      <c r="E28" s="391"/>
      <c r="F28" s="392"/>
      <c r="G28" s="393"/>
    </row>
    <row r="29" spans="1:7" s="171" customFormat="1" ht="21" customHeight="1" x14ac:dyDescent="0.3">
      <c r="A29" s="2040" t="s">
        <v>1488</v>
      </c>
      <c r="B29" s="2041"/>
      <c r="C29" s="394"/>
      <c r="D29" s="394"/>
      <c r="E29" s="391"/>
      <c r="F29" s="392"/>
      <c r="G29" s="393"/>
    </row>
    <row r="30" spans="1:7" s="171" customFormat="1" x14ac:dyDescent="0.3">
      <c r="A30" s="2034" t="s">
        <v>1489</v>
      </c>
      <c r="B30" s="2035"/>
      <c r="C30" s="394"/>
      <c r="D30" s="394"/>
      <c r="E30" s="391"/>
      <c r="F30" s="392"/>
      <c r="G30" s="393"/>
    </row>
    <row r="31" spans="1:7" s="171" customFormat="1" x14ac:dyDescent="0.3">
      <c r="A31" s="2034" t="s">
        <v>1490</v>
      </c>
      <c r="B31" s="2035"/>
      <c r="C31" s="394"/>
      <c r="D31" s="394"/>
      <c r="E31" s="391"/>
      <c r="F31" s="392"/>
      <c r="G31" s="393"/>
    </row>
    <row r="32" spans="1:7" s="171" customFormat="1" ht="21.75" customHeight="1" x14ac:dyDescent="0.3">
      <c r="A32" s="2036" t="s">
        <v>1491</v>
      </c>
      <c r="B32" s="2037"/>
      <c r="C32" s="395"/>
      <c r="D32" s="395"/>
      <c r="E32" s="391"/>
      <c r="F32" s="392"/>
      <c r="G32" s="393"/>
    </row>
    <row r="33" spans="1:98" s="171" customFormat="1" ht="15.6" customHeight="1" x14ac:dyDescent="0.3">
      <c r="A33" s="167" t="s">
        <v>1492</v>
      </c>
      <c r="B33" s="167" t="s">
        <v>1493</v>
      </c>
      <c r="C33" s="400" t="s">
        <v>1157</v>
      </c>
      <c r="D33" s="167"/>
      <c r="E33" s="400" t="s">
        <v>1494</v>
      </c>
      <c r="F33" s="400"/>
      <c r="G33" s="400" t="s">
        <v>2279</v>
      </c>
      <c r="CT33" s="174"/>
    </row>
    <row r="34" spans="1:98" s="171" customFormat="1" ht="15.6" customHeight="1" x14ac:dyDescent="0.3">
      <c r="C34" s="400" t="s">
        <v>1159</v>
      </c>
      <c r="D34" s="167"/>
      <c r="E34" s="400"/>
      <c r="F34" s="400"/>
      <c r="G34" s="400"/>
      <c r="CT34" s="174"/>
    </row>
    <row r="35" spans="1:98" ht="15.75" customHeight="1" x14ac:dyDescent="0.4">
      <c r="A35" s="171" t="s">
        <v>1495</v>
      </c>
      <c r="C35" s="303"/>
      <c r="D35" s="303"/>
      <c r="E35" s="314"/>
      <c r="F35" s="314"/>
      <c r="G35" s="314"/>
    </row>
    <row r="36" spans="1:98" ht="19.8" x14ac:dyDescent="0.4">
      <c r="A36" s="171" t="s">
        <v>1496</v>
      </c>
      <c r="C36" s="303"/>
      <c r="D36" s="303"/>
      <c r="E36" s="314"/>
      <c r="F36" s="314"/>
      <c r="G36" s="314"/>
    </row>
    <row r="37" spans="1:98" ht="19.8" x14ac:dyDescent="0.4">
      <c r="A37" s="171" t="s">
        <v>1497</v>
      </c>
      <c r="C37" s="303"/>
      <c r="D37" s="303"/>
      <c r="E37" s="314"/>
      <c r="F37" s="314"/>
      <c r="G37" s="314"/>
    </row>
    <row r="38" spans="1:98" ht="19.8" x14ac:dyDescent="0.4">
      <c r="A38" s="401" t="s">
        <v>1498</v>
      </c>
      <c r="B38" s="314"/>
      <c r="C38" s="303"/>
      <c r="D38" s="303"/>
      <c r="E38" s="314"/>
      <c r="F38" s="314"/>
      <c r="G38" s="314"/>
    </row>
  </sheetData>
  <mergeCells count="35">
    <mergeCell ref="A8:B8"/>
    <mergeCell ref="A3:G3"/>
    <mergeCell ref="A4:B4"/>
    <mergeCell ref="A5:B5"/>
    <mergeCell ref="A6:B6"/>
    <mergeCell ref="A7:B7"/>
    <mergeCell ref="D4:E4"/>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x14ac:dyDescent="0.3"/>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x14ac:dyDescent="0.4">
      <c r="A1" s="402" t="s">
        <v>1413</v>
      </c>
      <c r="B1" s="403"/>
      <c r="C1" s="403"/>
      <c r="D1" s="404"/>
      <c r="E1" s="404"/>
      <c r="F1" s="404"/>
      <c r="G1" s="404"/>
      <c r="H1" s="404"/>
      <c r="I1" s="404"/>
      <c r="J1" s="405"/>
      <c r="K1" s="406"/>
      <c r="L1" s="407" t="s">
        <v>878</v>
      </c>
      <c r="M1" s="408" t="s">
        <v>1499</v>
      </c>
      <c r="N1" s="147" t="s">
        <v>880</v>
      </c>
    </row>
    <row r="2" spans="1:14" ht="19.8" x14ac:dyDescent="0.4">
      <c r="A2" s="410" t="s">
        <v>1414</v>
      </c>
      <c r="B2" s="411" t="s">
        <v>1500</v>
      </c>
      <c r="C2" s="411"/>
      <c r="D2" s="412"/>
      <c r="E2" s="412"/>
      <c r="F2" s="412"/>
      <c r="G2" s="412"/>
      <c r="H2" s="412"/>
      <c r="I2" s="412"/>
      <c r="J2" s="413"/>
      <c r="K2" s="414"/>
      <c r="L2" s="407" t="s">
        <v>1416</v>
      </c>
      <c r="M2" s="415" t="s">
        <v>1501</v>
      </c>
    </row>
    <row r="3" spans="1:14" ht="33" x14ac:dyDescent="0.3">
      <c r="A3" s="2076" t="s">
        <v>1502</v>
      </c>
      <c r="B3" s="2076"/>
      <c r="C3" s="2076"/>
      <c r="D3" s="2076"/>
      <c r="E3" s="2076"/>
      <c r="F3" s="2076"/>
      <c r="G3" s="2076"/>
      <c r="H3" s="2076"/>
      <c r="I3" s="2076"/>
      <c r="J3" s="2076"/>
      <c r="K3" s="2076"/>
      <c r="L3" s="2076"/>
      <c r="M3" s="2076"/>
    </row>
    <row r="4" spans="1:14" ht="20.25" customHeight="1" x14ac:dyDescent="0.3">
      <c r="A4" s="416" t="s">
        <v>1503</v>
      </c>
      <c r="B4" s="416"/>
      <c r="C4" s="416"/>
      <c r="D4" s="416"/>
      <c r="E4" s="416"/>
      <c r="F4" s="2077" t="s">
        <v>2359</v>
      </c>
      <c r="G4" s="2077"/>
      <c r="H4" s="2077"/>
      <c r="I4" s="2077"/>
      <c r="J4" s="416"/>
      <c r="K4" s="416"/>
      <c r="L4" s="416"/>
      <c r="M4" s="416"/>
    </row>
    <row r="5" spans="1:14" ht="22.5" customHeight="1" x14ac:dyDescent="0.4">
      <c r="A5" s="403" t="s">
        <v>1504</v>
      </c>
      <c r="B5" s="403"/>
      <c r="C5" s="403"/>
      <c r="D5" s="412"/>
      <c r="E5" s="412"/>
      <c r="F5" s="412"/>
      <c r="G5" s="412"/>
      <c r="H5" s="411"/>
      <c r="I5" s="411"/>
      <c r="J5" s="417"/>
      <c r="K5" s="417"/>
      <c r="L5" s="418"/>
      <c r="M5" s="417" t="s">
        <v>1421</v>
      </c>
    </row>
    <row r="6" spans="1:14" ht="22.5" customHeight="1" x14ac:dyDescent="0.3">
      <c r="A6" s="2078" t="s">
        <v>1422</v>
      </c>
      <c r="B6" s="2078"/>
      <c r="C6" s="2078"/>
      <c r="D6" s="2080" t="s">
        <v>1505</v>
      </c>
      <c r="E6" s="2081"/>
      <c r="F6" s="2081"/>
      <c r="G6" s="2081"/>
      <c r="H6" s="2081"/>
      <c r="I6" s="2081"/>
      <c r="J6" s="2081"/>
      <c r="K6" s="2082"/>
      <c r="L6" s="2083" t="s">
        <v>1506</v>
      </c>
      <c r="M6" s="2084"/>
    </row>
    <row r="7" spans="1:14" ht="19.5" customHeight="1" x14ac:dyDescent="0.4">
      <c r="A7" s="2077"/>
      <c r="B7" s="2077"/>
      <c r="C7" s="2077"/>
      <c r="D7" s="2085" t="s">
        <v>1507</v>
      </c>
      <c r="E7" s="420"/>
      <c r="F7" s="419"/>
      <c r="G7" s="419"/>
      <c r="H7" s="421"/>
      <c r="I7" s="421"/>
      <c r="J7" s="422"/>
      <c r="K7" s="2088" t="s">
        <v>1508</v>
      </c>
      <c r="L7" s="2091" t="s">
        <v>1426</v>
      </c>
      <c r="M7" s="2094" t="s">
        <v>1427</v>
      </c>
    </row>
    <row r="8" spans="1:14" ht="16.5" customHeight="1" x14ac:dyDescent="0.3">
      <c r="A8" s="2077"/>
      <c r="B8" s="2077"/>
      <c r="C8" s="2077"/>
      <c r="D8" s="2086"/>
      <c r="E8" s="2097" t="s">
        <v>1428</v>
      </c>
      <c r="F8" s="2100" t="s">
        <v>1429</v>
      </c>
      <c r="G8" s="2097" t="s">
        <v>1430</v>
      </c>
      <c r="H8" s="2098" t="s">
        <v>1431</v>
      </c>
      <c r="I8" s="2102" t="s">
        <v>1432</v>
      </c>
      <c r="J8" s="2098" t="s">
        <v>1433</v>
      </c>
      <c r="K8" s="2089"/>
      <c r="L8" s="2092"/>
      <c r="M8" s="2095"/>
    </row>
    <row r="9" spans="1:14" ht="23.25" customHeight="1" x14ac:dyDescent="0.3">
      <c r="A9" s="2079"/>
      <c r="B9" s="2079"/>
      <c r="C9" s="2079"/>
      <c r="D9" s="2087"/>
      <c r="E9" s="2097"/>
      <c r="F9" s="2101"/>
      <c r="G9" s="2097"/>
      <c r="H9" s="2099"/>
      <c r="I9" s="2103"/>
      <c r="J9" s="2099"/>
      <c r="K9" s="2090"/>
      <c r="L9" s="2093"/>
      <c r="M9" s="2096"/>
    </row>
    <row r="10" spans="1:14" ht="19.5" customHeight="1" x14ac:dyDescent="0.4">
      <c r="A10" s="2065" t="s">
        <v>1509</v>
      </c>
      <c r="B10" s="2068" t="s">
        <v>1435</v>
      </c>
      <c r="C10" s="2069"/>
      <c r="D10" s="1429"/>
      <c r="E10" s="1430"/>
      <c r="F10" s="1467"/>
      <c r="G10" s="1468"/>
      <c r="H10" s="1432"/>
      <c r="I10" s="1432"/>
      <c r="J10" s="1432"/>
      <c r="K10" s="1469"/>
      <c r="L10" s="1448"/>
      <c r="M10" s="1449"/>
    </row>
    <row r="11" spans="1:14" ht="19.5" customHeight="1" x14ac:dyDescent="0.4">
      <c r="A11" s="2066"/>
      <c r="B11" s="2070" t="s">
        <v>1436</v>
      </c>
      <c r="C11" s="2071"/>
      <c r="D11" s="1429"/>
      <c r="E11" s="1434"/>
      <c r="F11" s="1470"/>
      <c r="G11" s="1471"/>
      <c r="H11" s="1432"/>
      <c r="I11" s="1432"/>
      <c r="J11" s="1432"/>
      <c r="K11" s="1472"/>
      <c r="L11" s="1448"/>
      <c r="M11" s="1450"/>
    </row>
    <row r="12" spans="1:14" ht="19.5" customHeight="1" x14ac:dyDescent="0.4">
      <c r="A12" s="2066"/>
      <c r="B12" s="2072" t="s">
        <v>1437</v>
      </c>
      <c r="C12" s="2073"/>
      <c r="D12" s="1429"/>
      <c r="E12" s="1434"/>
      <c r="F12" s="1473"/>
      <c r="G12" s="1474"/>
      <c r="H12" s="1432"/>
      <c r="I12" s="1432"/>
      <c r="J12" s="1432"/>
      <c r="K12" s="1475"/>
      <c r="L12" s="1451"/>
      <c r="M12" s="1452"/>
    </row>
    <row r="13" spans="1:14" ht="19.5" customHeight="1" x14ac:dyDescent="0.4">
      <c r="A13" s="2066"/>
      <c r="B13" s="2070" t="s">
        <v>1438</v>
      </c>
      <c r="C13" s="2071"/>
      <c r="D13" s="1429"/>
      <c r="E13" s="1434"/>
      <c r="F13" s="1473"/>
      <c r="G13" s="1434"/>
      <c r="H13" s="1432"/>
      <c r="I13" s="1432"/>
      <c r="J13" s="1432"/>
      <c r="K13" s="1475"/>
      <c r="L13" s="1451"/>
      <c r="M13" s="1452"/>
    </row>
    <row r="14" spans="1:14" ht="19.5" customHeight="1" x14ac:dyDescent="0.4">
      <c r="A14" s="2066"/>
      <c r="B14" s="2072" t="s">
        <v>1439</v>
      </c>
      <c r="C14" s="2073"/>
      <c r="D14" s="1429"/>
      <c r="E14" s="1434"/>
      <c r="F14" s="1473"/>
      <c r="G14" s="1474"/>
      <c r="H14" s="1432"/>
      <c r="I14" s="1432"/>
      <c r="J14" s="1432"/>
      <c r="K14" s="1475"/>
      <c r="L14" s="1451"/>
      <c r="M14" s="1452"/>
    </row>
    <row r="15" spans="1:14" ht="19.5" customHeight="1" x14ac:dyDescent="0.4">
      <c r="A15" s="2066"/>
      <c r="B15" s="2070" t="s">
        <v>1440</v>
      </c>
      <c r="C15" s="2071"/>
      <c r="D15" s="1429"/>
      <c r="E15" s="1434"/>
      <c r="F15" s="1473"/>
      <c r="G15" s="1474"/>
      <c r="H15" s="1432"/>
      <c r="I15" s="1432"/>
      <c r="J15" s="1432"/>
      <c r="K15" s="1475"/>
      <c r="L15" s="1451"/>
      <c r="M15" s="1452"/>
    </row>
    <row r="16" spans="1:14" ht="19.5" customHeight="1" x14ac:dyDescent="0.4">
      <c r="A16" s="2066"/>
      <c r="B16" s="2070" t="s">
        <v>1441</v>
      </c>
      <c r="C16" s="2071"/>
      <c r="D16" s="1429"/>
      <c r="E16" s="1434"/>
      <c r="F16" s="1476"/>
      <c r="G16" s="1477"/>
      <c r="H16" s="1432"/>
      <c r="I16" s="1432"/>
      <c r="J16" s="1432"/>
      <c r="K16" s="1469"/>
      <c r="L16" s="1453"/>
      <c r="M16" s="1449"/>
    </row>
    <row r="17" spans="1:13" ht="19.5" customHeight="1" x14ac:dyDescent="0.4">
      <c r="A17" s="2066"/>
      <c r="B17" s="2070" t="s">
        <v>1442</v>
      </c>
      <c r="C17" s="2071"/>
      <c r="D17" s="1429"/>
      <c r="E17" s="1434"/>
      <c r="F17" s="1473"/>
      <c r="G17" s="1474"/>
      <c r="H17" s="1432"/>
      <c r="I17" s="1432"/>
      <c r="J17" s="1432"/>
      <c r="K17" s="1475"/>
      <c r="L17" s="1451"/>
      <c r="M17" s="1452"/>
    </row>
    <row r="18" spans="1:13" ht="19.5" customHeight="1" x14ac:dyDescent="0.4">
      <c r="A18" s="2066"/>
      <c r="B18" s="2070" t="s">
        <v>1443</v>
      </c>
      <c r="C18" s="2071"/>
      <c r="D18" s="1429"/>
      <c r="E18" s="1434"/>
      <c r="F18" s="1473"/>
      <c r="G18" s="1474"/>
      <c r="H18" s="1432"/>
      <c r="I18" s="1432"/>
      <c r="J18" s="1432"/>
      <c r="K18" s="1475"/>
      <c r="L18" s="1451"/>
      <c r="M18" s="1452"/>
    </row>
    <row r="19" spans="1:13" ht="19.5" customHeight="1" x14ac:dyDescent="0.4">
      <c r="A19" s="2066"/>
      <c r="B19" s="2070" t="s">
        <v>1444</v>
      </c>
      <c r="C19" s="2071"/>
      <c r="D19" s="1429"/>
      <c r="E19" s="1434"/>
      <c r="F19" s="1478"/>
      <c r="G19" s="1471"/>
      <c r="H19" s="1432"/>
      <c r="I19" s="1432"/>
      <c r="J19" s="1432"/>
      <c r="K19" s="1479"/>
      <c r="L19" s="1454"/>
      <c r="M19" s="1455"/>
    </row>
    <row r="20" spans="1:13" ht="19.5" customHeight="1" x14ac:dyDescent="0.4">
      <c r="A20" s="2066"/>
      <c r="B20" s="2072" t="s">
        <v>1445</v>
      </c>
      <c r="C20" s="2073"/>
      <c r="D20" s="1429"/>
      <c r="E20" s="1434"/>
      <c r="F20" s="1473"/>
      <c r="G20" s="1434"/>
      <c r="H20" s="1432"/>
      <c r="I20" s="1432"/>
      <c r="J20" s="1432"/>
      <c r="K20" s="1479"/>
      <c r="L20" s="1454"/>
      <c r="M20" s="1455"/>
    </row>
    <row r="21" spans="1:13" ht="19.5" customHeight="1" x14ac:dyDescent="0.4">
      <c r="A21" s="2066"/>
      <c r="B21" s="2072" t="s">
        <v>1446</v>
      </c>
      <c r="C21" s="2073"/>
      <c r="D21" s="1456"/>
      <c r="E21" s="1457"/>
      <c r="F21" s="1473"/>
      <c r="G21" s="1480"/>
      <c r="H21" s="1458"/>
      <c r="I21" s="1458"/>
      <c r="J21" s="1458"/>
      <c r="K21" s="1469"/>
      <c r="L21" s="1451"/>
      <c r="M21" s="1452"/>
    </row>
    <row r="22" spans="1:13" ht="19.5" customHeight="1" x14ac:dyDescent="0.4">
      <c r="A22" s="2066"/>
      <c r="B22" s="2070" t="s">
        <v>1447</v>
      </c>
      <c r="C22" s="2071"/>
      <c r="D22" s="1456"/>
      <c r="E22" s="1457"/>
      <c r="F22" s="1473"/>
      <c r="G22" s="1480"/>
      <c r="H22" s="1458"/>
      <c r="I22" s="1458"/>
      <c r="J22" s="1458"/>
      <c r="K22" s="1447"/>
      <c r="L22" s="1453"/>
      <c r="M22" s="1449"/>
    </row>
    <row r="23" spans="1:13" ht="19.5" customHeight="1" thickBot="1" x14ac:dyDescent="0.45">
      <c r="A23" s="2067"/>
      <c r="B23" s="2074" t="s">
        <v>1448</v>
      </c>
      <c r="C23" s="2075"/>
      <c r="D23" s="1441"/>
      <c r="E23" s="1461"/>
      <c r="F23" s="1481"/>
      <c r="G23" s="1482"/>
      <c r="H23" s="1444"/>
      <c r="I23" s="1444"/>
      <c r="J23" s="1444"/>
      <c r="K23" s="1483"/>
      <c r="L23" s="1463"/>
      <c r="M23" s="1464"/>
    </row>
    <row r="24" spans="1:13" ht="39.75" customHeight="1" thickTop="1" x14ac:dyDescent="0.4">
      <c r="A24" s="2063" t="s">
        <v>1510</v>
      </c>
      <c r="B24" s="2063"/>
      <c r="C24" s="2064"/>
      <c r="D24" s="1223">
        <f>SUM(E24:F24)</f>
        <v>10454</v>
      </c>
      <c r="E24" s="1229">
        <v>10454</v>
      </c>
      <c r="F24" s="1389">
        <v>0</v>
      </c>
      <c r="G24" s="1484"/>
      <c r="H24" s="1446"/>
      <c r="I24" s="1446"/>
      <c r="J24" s="1446"/>
      <c r="K24" s="1390">
        <v>0</v>
      </c>
      <c r="L24" s="1391">
        <v>0</v>
      </c>
      <c r="M24" s="1392">
        <v>0</v>
      </c>
    </row>
    <row r="25" spans="1:13" x14ac:dyDescent="0.3">
      <c r="F25" s="425"/>
      <c r="G25" s="426"/>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x14ac:dyDescent="0.3"/>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x14ac:dyDescent="0.4">
      <c r="A1" s="410" t="s">
        <v>1413</v>
      </c>
      <c r="B1" s="403"/>
      <c r="C1" s="403"/>
      <c r="D1" s="404"/>
      <c r="E1" s="404"/>
      <c r="F1" s="404"/>
      <c r="G1" s="404"/>
      <c r="H1" s="404"/>
      <c r="I1" s="427"/>
      <c r="J1" s="407" t="s">
        <v>1058</v>
      </c>
      <c r="K1" s="408" t="s">
        <v>1499</v>
      </c>
      <c r="L1" s="147" t="s">
        <v>880</v>
      </c>
    </row>
    <row r="2" spans="1:12" ht="19.8" x14ac:dyDescent="0.4">
      <c r="A2" s="410" t="s">
        <v>1414</v>
      </c>
      <c r="B2" s="411" t="s">
        <v>1500</v>
      </c>
      <c r="C2" s="411"/>
      <c r="D2" s="412"/>
      <c r="E2" s="412"/>
      <c r="F2" s="412"/>
      <c r="G2" s="412"/>
      <c r="H2" s="412"/>
      <c r="I2" s="428"/>
      <c r="J2" s="407" t="s">
        <v>1416</v>
      </c>
      <c r="K2" s="415" t="s">
        <v>1501</v>
      </c>
    </row>
    <row r="3" spans="1:12" ht="33" x14ac:dyDescent="0.3">
      <c r="A3" s="2076" t="s">
        <v>1511</v>
      </c>
      <c r="B3" s="2076"/>
      <c r="C3" s="2076"/>
      <c r="D3" s="2076"/>
      <c r="E3" s="2076"/>
      <c r="F3" s="2076"/>
      <c r="G3" s="2076"/>
      <c r="H3" s="2076"/>
      <c r="I3" s="2076"/>
      <c r="J3" s="2076"/>
      <c r="K3" s="2076"/>
    </row>
    <row r="4" spans="1:12" ht="20.25" customHeight="1" x14ac:dyDescent="0.3">
      <c r="A4" s="416" t="s">
        <v>1512</v>
      </c>
      <c r="B4" s="416"/>
      <c r="C4" s="416"/>
      <c r="D4" s="416"/>
      <c r="E4" s="2077" t="s">
        <v>2359</v>
      </c>
      <c r="F4" s="2077"/>
      <c r="G4" s="2077"/>
      <c r="H4" s="2077"/>
      <c r="I4" s="416"/>
      <c r="J4" s="416"/>
      <c r="K4" s="416"/>
    </row>
    <row r="5" spans="1:12" ht="22.5" customHeight="1" x14ac:dyDescent="0.4">
      <c r="A5" s="411" t="s">
        <v>1513</v>
      </c>
      <c r="B5" s="411"/>
      <c r="C5" s="411"/>
      <c r="D5" s="412"/>
      <c r="E5" s="412"/>
      <c r="F5" s="412"/>
      <c r="G5" s="411"/>
      <c r="H5" s="411"/>
      <c r="I5" s="417"/>
      <c r="J5" s="417"/>
      <c r="K5" s="417" t="s">
        <v>1421</v>
      </c>
    </row>
    <row r="6" spans="1:12" ht="22.5" customHeight="1" x14ac:dyDescent="0.3">
      <c r="A6" s="2078" t="s">
        <v>1422</v>
      </c>
      <c r="B6" s="2078"/>
      <c r="C6" s="2109"/>
      <c r="D6" s="2080" t="s">
        <v>1505</v>
      </c>
      <c r="E6" s="2081"/>
      <c r="F6" s="2081"/>
      <c r="G6" s="2081"/>
      <c r="H6" s="2081"/>
      <c r="I6" s="2082"/>
      <c r="J6" s="2112" t="s">
        <v>1506</v>
      </c>
      <c r="K6" s="2081"/>
    </row>
    <row r="7" spans="1:12" ht="19.5" customHeight="1" x14ac:dyDescent="0.4">
      <c r="A7" s="2077"/>
      <c r="B7" s="2077"/>
      <c r="C7" s="2110"/>
      <c r="D7" s="2085" t="s">
        <v>1507</v>
      </c>
      <c r="E7" s="420"/>
      <c r="F7" s="419"/>
      <c r="G7" s="421"/>
      <c r="H7" s="421"/>
      <c r="I7" s="424"/>
      <c r="J7" s="2091" t="s">
        <v>1426</v>
      </c>
      <c r="K7" s="2094" t="s">
        <v>1427</v>
      </c>
      <c r="L7" s="2106"/>
    </row>
    <row r="8" spans="1:12" ht="16.5" customHeight="1" x14ac:dyDescent="0.3">
      <c r="A8" s="2077"/>
      <c r="B8" s="2077"/>
      <c r="C8" s="2110"/>
      <c r="D8" s="2086"/>
      <c r="E8" s="2097" t="s">
        <v>1428</v>
      </c>
      <c r="F8" s="2100" t="s">
        <v>1429</v>
      </c>
      <c r="G8" s="2098" t="s">
        <v>1431</v>
      </c>
      <c r="H8" s="2102" t="s">
        <v>1432</v>
      </c>
      <c r="I8" s="2107" t="s">
        <v>1433</v>
      </c>
      <c r="J8" s="2092"/>
      <c r="K8" s="2095"/>
      <c r="L8" s="2106"/>
    </row>
    <row r="9" spans="1:12" ht="23.25" customHeight="1" x14ac:dyDescent="0.3">
      <c r="A9" s="2079"/>
      <c r="B9" s="2079"/>
      <c r="C9" s="2111"/>
      <c r="D9" s="2087"/>
      <c r="E9" s="2097"/>
      <c r="F9" s="2101"/>
      <c r="G9" s="2099"/>
      <c r="H9" s="2103"/>
      <c r="I9" s="2108"/>
      <c r="J9" s="2093"/>
      <c r="K9" s="2096"/>
      <c r="L9" s="2106"/>
    </row>
    <row r="10" spans="1:12" ht="19.5" customHeight="1" x14ac:dyDescent="0.4">
      <c r="A10" s="2065" t="s">
        <v>1509</v>
      </c>
      <c r="B10" s="2068" t="s">
        <v>1435</v>
      </c>
      <c r="C10" s="2069"/>
      <c r="D10" s="1429"/>
      <c r="E10" s="1430"/>
      <c r="F10" s="1431"/>
      <c r="G10" s="1432"/>
      <c r="H10" s="1432"/>
      <c r="I10" s="1447"/>
      <c r="J10" s="1448"/>
      <c r="K10" s="1449"/>
    </row>
    <row r="11" spans="1:12" ht="19.5" customHeight="1" x14ac:dyDescent="0.4">
      <c r="A11" s="2066"/>
      <c r="B11" s="2070" t="s">
        <v>1436</v>
      </c>
      <c r="C11" s="2071"/>
      <c r="D11" s="1429"/>
      <c r="E11" s="1434"/>
      <c r="F11" s="1435"/>
      <c r="G11" s="1432"/>
      <c r="H11" s="1432"/>
      <c r="I11" s="1447"/>
      <c r="J11" s="1448"/>
      <c r="K11" s="1450"/>
    </row>
    <row r="12" spans="1:12" ht="19.5" customHeight="1" x14ac:dyDescent="0.4">
      <c r="A12" s="2066"/>
      <c r="B12" s="2072" t="s">
        <v>1437</v>
      </c>
      <c r="C12" s="2073"/>
      <c r="D12" s="1429"/>
      <c r="E12" s="1434"/>
      <c r="F12" s="1436"/>
      <c r="G12" s="1432"/>
      <c r="H12" s="1432"/>
      <c r="I12" s="1447"/>
      <c r="J12" s="1451"/>
      <c r="K12" s="1452"/>
    </row>
    <row r="13" spans="1:12" ht="19.5" customHeight="1" x14ac:dyDescent="0.4">
      <c r="A13" s="2066"/>
      <c r="B13" s="2070" t="s">
        <v>1438</v>
      </c>
      <c r="C13" s="2071"/>
      <c r="D13" s="1429"/>
      <c r="E13" s="1434"/>
      <c r="F13" s="1436"/>
      <c r="G13" s="1432"/>
      <c r="H13" s="1432"/>
      <c r="I13" s="1447"/>
      <c r="J13" s="1451"/>
      <c r="K13" s="1452"/>
    </row>
    <row r="14" spans="1:12" ht="19.5" customHeight="1" x14ac:dyDescent="0.4">
      <c r="A14" s="2066"/>
      <c r="B14" s="2072" t="s">
        <v>1439</v>
      </c>
      <c r="C14" s="2073"/>
      <c r="D14" s="1429"/>
      <c r="E14" s="1434"/>
      <c r="F14" s="1436"/>
      <c r="G14" s="1432"/>
      <c r="H14" s="1432"/>
      <c r="I14" s="1447"/>
      <c r="J14" s="1451"/>
      <c r="K14" s="1452"/>
    </row>
    <row r="15" spans="1:12" ht="19.5" customHeight="1" x14ac:dyDescent="0.4">
      <c r="A15" s="2066"/>
      <c r="B15" s="2070" t="s">
        <v>1440</v>
      </c>
      <c r="C15" s="2071"/>
      <c r="D15" s="1429"/>
      <c r="E15" s="1434"/>
      <c r="F15" s="1436"/>
      <c r="G15" s="1432"/>
      <c r="H15" s="1432"/>
      <c r="I15" s="1447"/>
      <c r="J15" s="1451"/>
      <c r="K15" s="1452"/>
    </row>
    <row r="16" spans="1:12" ht="19.5" customHeight="1" x14ac:dyDescent="0.4">
      <c r="A16" s="2066"/>
      <c r="B16" s="2070" t="s">
        <v>1441</v>
      </c>
      <c r="C16" s="2071"/>
      <c r="D16" s="1429"/>
      <c r="E16" s="1434"/>
      <c r="F16" s="1438"/>
      <c r="G16" s="1432"/>
      <c r="H16" s="1432"/>
      <c r="I16" s="1447"/>
      <c r="J16" s="1453"/>
      <c r="K16" s="1449"/>
    </row>
    <row r="17" spans="1:11" ht="19.5" customHeight="1" x14ac:dyDescent="0.4">
      <c r="A17" s="2066"/>
      <c r="B17" s="2070" t="s">
        <v>1442</v>
      </c>
      <c r="C17" s="2071"/>
      <c r="D17" s="1429"/>
      <c r="E17" s="1434"/>
      <c r="F17" s="1436"/>
      <c r="G17" s="1432"/>
      <c r="H17" s="1432"/>
      <c r="I17" s="1447"/>
      <c r="J17" s="1451"/>
      <c r="K17" s="1452"/>
    </row>
    <row r="18" spans="1:11" ht="19.5" customHeight="1" x14ac:dyDescent="0.4">
      <c r="A18" s="2066"/>
      <c r="B18" s="2070" t="s">
        <v>1443</v>
      </c>
      <c r="C18" s="2071"/>
      <c r="D18" s="1429"/>
      <c r="E18" s="1434"/>
      <c r="F18" s="1436"/>
      <c r="G18" s="1432"/>
      <c r="H18" s="1432"/>
      <c r="I18" s="1447"/>
      <c r="J18" s="1451"/>
      <c r="K18" s="1452"/>
    </row>
    <row r="19" spans="1:11" ht="19.5" customHeight="1" x14ac:dyDescent="0.4">
      <c r="A19" s="2066"/>
      <c r="B19" s="2070" t="s">
        <v>1444</v>
      </c>
      <c r="C19" s="2071"/>
      <c r="D19" s="1429"/>
      <c r="E19" s="1434"/>
      <c r="F19" s="1435"/>
      <c r="G19" s="1432"/>
      <c r="H19" s="1432"/>
      <c r="I19" s="1447"/>
      <c r="J19" s="1454"/>
      <c r="K19" s="1455"/>
    </row>
    <row r="20" spans="1:11" ht="19.5" customHeight="1" x14ac:dyDescent="0.4">
      <c r="A20" s="2066"/>
      <c r="B20" s="2072" t="s">
        <v>1445</v>
      </c>
      <c r="C20" s="2073"/>
      <c r="D20" s="1429"/>
      <c r="E20" s="1434"/>
      <c r="F20" s="1436"/>
      <c r="G20" s="1432"/>
      <c r="H20" s="1432"/>
      <c r="I20" s="1447"/>
      <c r="J20" s="1454"/>
      <c r="K20" s="1455"/>
    </row>
    <row r="21" spans="1:11" ht="19.5" customHeight="1" x14ac:dyDescent="0.4">
      <c r="A21" s="2066"/>
      <c r="B21" s="2072" t="s">
        <v>1446</v>
      </c>
      <c r="C21" s="2073"/>
      <c r="D21" s="1456"/>
      <c r="E21" s="1457"/>
      <c r="F21" s="1436"/>
      <c r="G21" s="1458"/>
      <c r="H21" s="1458"/>
      <c r="I21" s="1459"/>
      <c r="J21" s="1451"/>
      <c r="K21" s="1449"/>
    </row>
    <row r="22" spans="1:11" ht="19.5" customHeight="1" x14ac:dyDescent="0.4">
      <c r="A22" s="2066"/>
      <c r="B22" s="2070" t="s">
        <v>1447</v>
      </c>
      <c r="C22" s="2071"/>
      <c r="D22" s="1456"/>
      <c r="E22" s="1457"/>
      <c r="F22" s="1436"/>
      <c r="G22" s="1458"/>
      <c r="H22" s="1458"/>
      <c r="I22" s="1459"/>
      <c r="J22" s="1453"/>
      <c r="K22" s="1460"/>
    </row>
    <row r="23" spans="1:11" ht="19.5" customHeight="1" thickBot="1" x14ac:dyDescent="0.45">
      <c r="A23" s="2067"/>
      <c r="B23" s="2074" t="s">
        <v>1448</v>
      </c>
      <c r="C23" s="2075"/>
      <c r="D23" s="1441"/>
      <c r="E23" s="1461"/>
      <c r="F23" s="1443"/>
      <c r="G23" s="1444"/>
      <c r="H23" s="1444"/>
      <c r="I23" s="1462"/>
      <c r="J23" s="1463"/>
      <c r="K23" s="1464"/>
    </row>
    <row r="24" spans="1:11" s="1393" customFormat="1" ht="39.75" customHeight="1" thickTop="1" x14ac:dyDescent="0.4">
      <c r="A24" s="2104" t="s">
        <v>1510</v>
      </c>
      <c r="B24" s="2104"/>
      <c r="C24" s="2105"/>
      <c r="D24" s="1223">
        <v>10454</v>
      </c>
      <c r="E24" s="1229">
        <v>10454</v>
      </c>
      <c r="F24" s="1389">
        <v>0</v>
      </c>
      <c r="G24" s="1465"/>
      <c r="H24" s="1465"/>
      <c r="I24" s="1466"/>
      <c r="J24" s="1391">
        <v>0</v>
      </c>
      <c r="K24" s="1392">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x14ac:dyDescent="0.3"/>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x14ac:dyDescent="0.4">
      <c r="A1" s="410" t="s">
        <v>1413</v>
      </c>
      <c r="B1" s="403"/>
      <c r="C1" s="403"/>
      <c r="D1" s="404"/>
      <c r="E1" s="404"/>
      <c r="F1" s="404"/>
      <c r="G1" s="405"/>
      <c r="H1" s="427"/>
      <c r="I1" s="423" t="s">
        <v>878</v>
      </c>
      <c r="J1" s="408" t="s">
        <v>1499</v>
      </c>
      <c r="K1" s="147" t="s">
        <v>880</v>
      </c>
    </row>
    <row r="2" spans="1:11" ht="19.8" x14ac:dyDescent="0.4">
      <c r="A2" s="410" t="s">
        <v>1414</v>
      </c>
      <c r="B2" s="411" t="s">
        <v>1500</v>
      </c>
      <c r="C2" s="411"/>
      <c r="D2" s="412"/>
      <c r="E2" s="412"/>
      <c r="F2" s="412"/>
      <c r="G2" s="413"/>
      <c r="H2" s="428"/>
      <c r="I2" s="423" t="s">
        <v>1416</v>
      </c>
      <c r="J2" s="415" t="s">
        <v>1501</v>
      </c>
    </row>
    <row r="3" spans="1:11" ht="33" x14ac:dyDescent="0.3">
      <c r="A3" s="2076" t="s">
        <v>1514</v>
      </c>
      <c r="B3" s="2076"/>
      <c r="C3" s="2076"/>
      <c r="D3" s="2076"/>
      <c r="E3" s="2076"/>
      <c r="F3" s="2076"/>
      <c r="G3" s="2076"/>
      <c r="H3" s="2076"/>
      <c r="I3" s="2076"/>
      <c r="J3" s="2076"/>
    </row>
    <row r="4" spans="1:11" ht="20.25" customHeight="1" x14ac:dyDescent="0.3">
      <c r="A4" s="416" t="s">
        <v>1515</v>
      </c>
      <c r="B4" s="416"/>
      <c r="C4" s="416"/>
      <c r="D4" s="416"/>
      <c r="E4" s="2077" t="s">
        <v>2359</v>
      </c>
      <c r="F4" s="2077"/>
      <c r="G4" s="2077"/>
      <c r="H4" s="416"/>
      <c r="I4" s="416"/>
      <c r="J4" s="416"/>
    </row>
    <row r="5" spans="1:11" ht="22.5" customHeight="1" x14ac:dyDescent="0.4">
      <c r="A5" s="411" t="s">
        <v>1516</v>
      </c>
      <c r="B5" s="411"/>
      <c r="C5" s="411"/>
      <c r="D5" s="412"/>
      <c r="E5" s="412"/>
      <c r="F5" s="412"/>
      <c r="G5" s="417"/>
      <c r="H5" s="411"/>
      <c r="I5" s="418"/>
      <c r="J5" s="417" t="s">
        <v>1421</v>
      </c>
    </row>
    <row r="6" spans="1:11" ht="22.5" customHeight="1" x14ac:dyDescent="0.3">
      <c r="A6" s="2078" t="s">
        <v>1422</v>
      </c>
      <c r="B6" s="2078"/>
      <c r="C6" s="2109"/>
      <c r="D6" s="2080" t="s">
        <v>1505</v>
      </c>
      <c r="E6" s="2081"/>
      <c r="F6" s="2081"/>
      <c r="G6" s="2081"/>
      <c r="H6" s="2081"/>
      <c r="I6" s="2081"/>
      <c r="J6" s="2081"/>
    </row>
    <row r="7" spans="1:11" ht="19.5" customHeight="1" x14ac:dyDescent="0.4">
      <c r="A7" s="2077"/>
      <c r="B7" s="2077"/>
      <c r="C7" s="2110"/>
      <c r="D7" s="2085" t="s">
        <v>1507</v>
      </c>
      <c r="E7" s="420"/>
      <c r="F7" s="419"/>
      <c r="G7" s="421"/>
      <c r="H7" s="421"/>
      <c r="I7" s="422"/>
      <c r="J7" s="2113" t="s">
        <v>1508</v>
      </c>
    </row>
    <row r="8" spans="1:11" ht="16.5" customHeight="1" x14ac:dyDescent="0.3">
      <c r="A8" s="2077"/>
      <c r="B8" s="2077"/>
      <c r="C8" s="2110"/>
      <c r="D8" s="2086"/>
      <c r="E8" s="2097" t="s">
        <v>1429</v>
      </c>
      <c r="F8" s="2100" t="s">
        <v>1517</v>
      </c>
      <c r="G8" s="2098" t="s">
        <v>1431</v>
      </c>
      <c r="H8" s="2102" t="s">
        <v>1432</v>
      </c>
      <c r="I8" s="2098" t="s">
        <v>1433</v>
      </c>
      <c r="J8" s="2114"/>
    </row>
    <row r="9" spans="1:11" ht="23.25" customHeight="1" x14ac:dyDescent="0.3">
      <c r="A9" s="2079"/>
      <c r="B9" s="2079"/>
      <c r="C9" s="2111"/>
      <c r="D9" s="2087"/>
      <c r="E9" s="2097"/>
      <c r="F9" s="2101"/>
      <c r="G9" s="2099"/>
      <c r="H9" s="2103"/>
      <c r="I9" s="2116"/>
      <c r="J9" s="2115"/>
    </row>
    <row r="10" spans="1:11" ht="19.5" customHeight="1" x14ac:dyDescent="0.4">
      <c r="A10" s="2065" t="s">
        <v>1509</v>
      </c>
      <c r="B10" s="2068" t="s">
        <v>1435</v>
      </c>
      <c r="C10" s="2069"/>
      <c r="D10" s="1429"/>
      <c r="E10" s="1430"/>
      <c r="F10" s="1431"/>
      <c r="G10" s="1432"/>
      <c r="H10" s="1432"/>
      <c r="I10" s="1432"/>
      <c r="J10" s="1433"/>
    </row>
    <row r="11" spans="1:11" ht="19.5" customHeight="1" x14ac:dyDescent="0.4">
      <c r="A11" s="2066"/>
      <c r="B11" s="2070" t="s">
        <v>1436</v>
      </c>
      <c r="C11" s="2071"/>
      <c r="D11" s="1429"/>
      <c r="E11" s="1434"/>
      <c r="F11" s="1435"/>
      <c r="G11" s="1432"/>
      <c r="H11" s="1432"/>
      <c r="I11" s="1432"/>
      <c r="J11" s="1433"/>
    </row>
    <row r="12" spans="1:11" ht="19.5" customHeight="1" x14ac:dyDescent="0.4">
      <c r="A12" s="2066"/>
      <c r="B12" s="2072" t="s">
        <v>1437</v>
      </c>
      <c r="C12" s="2073"/>
      <c r="D12" s="1429"/>
      <c r="E12" s="1434"/>
      <c r="F12" s="1436"/>
      <c r="G12" s="1432"/>
      <c r="H12" s="1432"/>
      <c r="I12" s="1432"/>
      <c r="J12" s="1437"/>
    </row>
    <row r="13" spans="1:11" ht="19.5" customHeight="1" x14ac:dyDescent="0.4">
      <c r="A13" s="2066"/>
      <c r="B13" s="2070" t="s">
        <v>1438</v>
      </c>
      <c r="C13" s="2071"/>
      <c r="D13" s="1429"/>
      <c r="E13" s="1434"/>
      <c r="F13" s="1436"/>
      <c r="G13" s="1432"/>
      <c r="H13" s="1432"/>
      <c r="I13" s="1432"/>
      <c r="J13" s="1437"/>
    </row>
    <row r="14" spans="1:11" ht="19.5" customHeight="1" x14ac:dyDescent="0.4">
      <c r="A14" s="2066"/>
      <c r="B14" s="2072" t="s">
        <v>1439</v>
      </c>
      <c r="C14" s="2073"/>
      <c r="D14" s="1429"/>
      <c r="E14" s="1434"/>
      <c r="F14" s="1436"/>
      <c r="G14" s="1432"/>
      <c r="H14" s="1432"/>
      <c r="I14" s="1432"/>
      <c r="J14" s="1437"/>
    </row>
    <row r="15" spans="1:11" ht="19.5" customHeight="1" x14ac:dyDescent="0.4">
      <c r="A15" s="2066"/>
      <c r="B15" s="2070" t="s">
        <v>1440</v>
      </c>
      <c r="C15" s="2071"/>
      <c r="D15" s="1429"/>
      <c r="E15" s="1434"/>
      <c r="F15" s="1436"/>
      <c r="G15" s="1432"/>
      <c r="H15" s="1432"/>
      <c r="I15" s="1432"/>
      <c r="J15" s="1437"/>
    </row>
    <row r="16" spans="1:11" ht="19.5" customHeight="1" x14ac:dyDescent="0.4">
      <c r="A16" s="2066"/>
      <c r="B16" s="2070" t="s">
        <v>1441</v>
      </c>
      <c r="C16" s="2071"/>
      <c r="D16" s="1429"/>
      <c r="E16" s="1434"/>
      <c r="F16" s="1438"/>
      <c r="G16" s="1432"/>
      <c r="H16" s="1432"/>
      <c r="I16" s="1432"/>
      <c r="J16" s="1439"/>
    </row>
    <row r="17" spans="1:10" ht="19.5" customHeight="1" x14ac:dyDescent="0.4">
      <c r="A17" s="2066"/>
      <c r="B17" s="2070" t="s">
        <v>1442</v>
      </c>
      <c r="C17" s="2071"/>
      <c r="D17" s="1429"/>
      <c r="E17" s="1434"/>
      <c r="F17" s="1436"/>
      <c r="G17" s="1432"/>
      <c r="H17" s="1432"/>
      <c r="I17" s="1432"/>
      <c r="J17" s="1437"/>
    </row>
    <row r="18" spans="1:10" ht="19.5" customHeight="1" x14ac:dyDescent="0.4">
      <c r="A18" s="2066"/>
      <c r="B18" s="2070" t="s">
        <v>1443</v>
      </c>
      <c r="C18" s="2071"/>
      <c r="D18" s="1429"/>
      <c r="E18" s="1434"/>
      <c r="F18" s="1436"/>
      <c r="G18" s="1432"/>
      <c r="H18" s="1432"/>
      <c r="I18" s="1432"/>
      <c r="J18" s="1437"/>
    </row>
    <row r="19" spans="1:10" ht="19.5" customHeight="1" x14ac:dyDescent="0.4">
      <c r="A19" s="2066"/>
      <c r="B19" s="2070" t="s">
        <v>1444</v>
      </c>
      <c r="C19" s="2071"/>
      <c r="D19" s="1429"/>
      <c r="E19" s="1434"/>
      <c r="F19" s="1435"/>
      <c r="G19" s="1432"/>
      <c r="H19" s="1432"/>
      <c r="I19" s="1432"/>
      <c r="J19" s="1440"/>
    </row>
    <row r="20" spans="1:10" ht="19.5" customHeight="1" x14ac:dyDescent="0.4">
      <c r="A20" s="2066"/>
      <c r="B20" s="2072" t="s">
        <v>1445</v>
      </c>
      <c r="C20" s="2073"/>
      <c r="D20" s="1429"/>
      <c r="E20" s="1434"/>
      <c r="F20" s="1436"/>
      <c r="G20" s="1432"/>
      <c r="H20" s="1432"/>
      <c r="I20" s="1432"/>
      <c r="J20" s="1440"/>
    </row>
    <row r="21" spans="1:10" ht="19.5" customHeight="1" x14ac:dyDescent="0.4">
      <c r="A21" s="2066"/>
      <c r="B21" s="2072" t="s">
        <v>1446</v>
      </c>
      <c r="C21" s="2073"/>
      <c r="D21" s="1429"/>
      <c r="E21" s="1434"/>
      <c r="F21" s="1436"/>
      <c r="G21" s="1432"/>
      <c r="H21" s="1432"/>
      <c r="I21" s="1432"/>
      <c r="J21" s="1440"/>
    </row>
    <row r="22" spans="1:10" ht="19.5" customHeight="1" x14ac:dyDescent="0.4">
      <c r="A22" s="2066"/>
      <c r="B22" s="2070" t="s">
        <v>1447</v>
      </c>
      <c r="C22" s="2071"/>
      <c r="D22" s="1429"/>
      <c r="E22" s="1434"/>
      <c r="F22" s="1436"/>
      <c r="G22" s="1432"/>
      <c r="H22" s="1432"/>
      <c r="I22" s="1432"/>
      <c r="J22" s="1440"/>
    </row>
    <row r="23" spans="1:10" ht="19.5" customHeight="1" thickBot="1" x14ac:dyDescent="0.45">
      <c r="A23" s="2067"/>
      <c r="B23" s="2074" t="s">
        <v>1448</v>
      </c>
      <c r="C23" s="2075"/>
      <c r="D23" s="1441"/>
      <c r="E23" s="1442"/>
      <c r="F23" s="1443"/>
      <c r="G23" s="1444"/>
      <c r="H23" s="1444"/>
      <c r="I23" s="1444"/>
      <c r="J23" s="1445"/>
    </row>
    <row r="24" spans="1:10" ht="39.75" customHeight="1" thickTop="1" x14ac:dyDescent="0.4">
      <c r="A24" s="2104" t="s">
        <v>1510</v>
      </c>
      <c r="B24" s="2104"/>
      <c r="C24" s="2105"/>
      <c r="D24" s="1387">
        <v>0</v>
      </c>
      <c r="E24" s="1388">
        <v>0</v>
      </c>
      <c r="F24" s="1389">
        <v>0</v>
      </c>
      <c r="G24" s="1446"/>
      <c r="H24" s="1446"/>
      <c r="I24" s="1446"/>
      <c r="J24" s="1394">
        <v>0</v>
      </c>
    </row>
  </sheetData>
  <mergeCells count="27">
    <mergeCell ref="A3:J3"/>
    <mergeCell ref="A6:C9"/>
    <mergeCell ref="D6:J6"/>
    <mergeCell ref="D7:D9"/>
    <mergeCell ref="J7:J9"/>
    <mergeCell ref="E8:E9"/>
    <mergeCell ref="F8:F9"/>
    <mergeCell ref="G8:G9"/>
    <mergeCell ref="H8:H9"/>
    <mergeCell ref="I8:I9"/>
    <mergeCell ref="E4:G4"/>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x14ac:dyDescent="0.3"/>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x14ac:dyDescent="0.3">
      <c r="A1" s="429" t="s">
        <v>1300</v>
      </c>
      <c r="B1" s="430"/>
      <c r="C1" s="430"/>
      <c r="D1" s="430"/>
      <c r="E1" s="430"/>
      <c r="F1" s="431" t="s">
        <v>1058</v>
      </c>
      <c r="G1" s="408" t="s">
        <v>1499</v>
      </c>
      <c r="H1" s="147" t="s">
        <v>880</v>
      </c>
    </row>
    <row r="2" spans="1:8" ht="19.8" x14ac:dyDescent="0.4">
      <c r="A2" s="429" t="s">
        <v>1455</v>
      </c>
      <c r="B2" s="411" t="s">
        <v>1500</v>
      </c>
      <c r="C2" s="432"/>
      <c r="D2" s="432"/>
      <c r="E2" s="432"/>
      <c r="F2" s="431" t="s">
        <v>1416</v>
      </c>
      <c r="G2" s="415" t="s">
        <v>1501</v>
      </c>
    </row>
    <row r="3" spans="1:8" ht="28.2" x14ac:dyDescent="0.3">
      <c r="A3" s="2143" t="s">
        <v>1518</v>
      </c>
      <c r="B3" s="2143"/>
      <c r="C3" s="2143"/>
      <c r="D3" s="2143"/>
      <c r="E3" s="2143"/>
      <c r="F3" s="2143"/>
      <c r="G3" s="2143"/>
    </row>
    <row r="4" spans="1:8" ht="20.399999999999999" thickBot="1" x14ac:dyDescent="0.35">
      <c r="A4" s="2144" t="s">
        <v>1519</v>
      </c>
      <c r="B4" s="2144"/>
      <c r="C4" s="433"/>
      <c r="D4" s="433" t="s">
        <v>2359</v>
      </c>
      <c r="E4" s="434"/>
      <c r="F4" s="434"/>
      <c r="G4" s="433" t="s">
        <v>1458</v>
      </c>
    </row>
    <row r="5" spans="1:8" ht="35.4" thickBot="1" x14ac:dyDescent="0.35">
      <c r="A5" s="2145" t="s">
        <v>1459</v>
      </c>
      <c r="B5" s="2146"/>
      <c r="C5" s="435" t="s">
        <v>1460</v>
      </c>
      <c r="D5" s="436" t="s">
        <v>1520</v>
      </c>
      <c r="E5" s="435" t="s">
        <v>1462</v>
      </c>
      <c r="F5" s="437" t="s">
        <v>1463</v>
      </c>
      <c r="G5" s="438" t="s">
        <v>1464</v>
      </c>
    </row>
    <row r="6" spans="1:8" x14ac:dyDescent="0.3">
      <c r="A6" s="2147" t="s">
        <v>1465</v>
      </c>
      <c r="B6" s="2148"/>
      <c r="C6" s="1395"/>
      <c r="D6" s="1396"/>
      <c r="E6" s="1397"/>
      <c r="F6" s="1398"/>
      <c r="G6" s="1399"/>
    </row>
    <row r="7" spans="1:8" x14ac:dyDescent="0.3">
      <c r="A7" s="2131" t="s">
        <v>1466</v>
      </c>
      <c r="B7" s="2132"/>
      <c r="C7" s="1400"/>
      <c r="D7" s="1400"/>
      <c r="E7" s="1401"/>
      <c r="F7" s="1402"/>
      <c r="G7" s="1403"/>
    </row>
    <row r="8" spans="1:8" x14ac:dyDescent="0.3">
      <c r="A8" s="2129" t="s">
        <v>1467</v>
      </c>
      <c r="B8" s="2130"/>
      <c r="C8" s="1404"/>
      <c r="D8" s="1404"/>
      <c r="E8" s="1401"/>
      <c r="F8" s="1402"/>
      <c r="G8" s="1403"/>
    </row>
    <row r="9" spans="1:8" x14ac:dyDescent="0.3">
      <c r="A9" s="2135" t="s">
        <v>1468</v>
      </c>
      <c r="B9" s="2136"/>
      <c r="C9" s="1405"/>
      <c r="D9" s="2137"/>
      <c r="E9" s="2137"/>
      <c r="F9" s="2140"/>
      <c r="G9" s="2140"/>
    </row>
    <row r="10" spans="1:8" x14ac:dyDescent="0.3">
      <c r="A10" s="2127" t="s">
        <v>1469</v>
      </c>
      <c r="B10" s="2128"/>
      <c r="C10" s="1406"/>
      <c r="D10" s="2138"/>
      <c r="E10" s="2138"/>
      <c r="F10" s="2141"/>
      <c r="G10" s="2141"/>
    </row>
    <row r="11" spans="1:8" x14ac:dyDescent="0.3">
      <c r="A11" s="2127" t="s">
        <v>1470</v>
      </c>
      <c r="B11" s="2128"/>
      <c r="C11" s="1406"/>
      <c r="D11" s="2139"/>
      <c r="E11" s="2139"/>
      <c r="F11" s="2142"/>
      <c r="G11" s="2142"/>
    </row>
    <row r="12" spans="1:8" x14ac:dyDescent="0.3">
      <c r="A12" s="2127" t="s">
        <v>1471</v>
      </c>
      <c r="B12" s="2128"/>
      <c r="C12" s="1407"/>
      <c r="D12" s="1408"/>
      <c r="E12" s="1409"/>
      <c r="F12" s="1410"/>
      <c r="G12" s="1411"/>
    </row>
    <row r="13" spans="1:8" x14ac:dyDescent="0.3">
      <c r="A13" s="2129" t="s">
        <v>1472</v>
      </c>
      <c r="B13" s="2130"/>
      <c r="C13" s="1404"/>
      <c r="D13" s="1404"/>
      <c r="E13" s="1412"/>
      <c r="F13" s="1413"/>
      <c r="G13" s="1414"/>
    </row>
    <row r="14" spans="1:8" x14ac:dyDescent="0.3">
      <c r="A14" s="2131" t="s">
        <v>1473</v>
      </c>
      <c r="B14" s="2132"/>
      <c r="C14" s="1400"/>
      <c r="D14" s="1400"/>
      <c r="E14" s="1412"/>
      <c r="F14" s="1413"/>
      <c r="G14" s="1414"/>
    </row>
    <row r="15" spans="1:8" x14ac:dyDescent="0.3">
      <c r="A15" s="2129" t="s">
        <v>1474</v>
      </c>
      <c r="B15" s="2130"/>
      <c r="C15" s="1404"/>
      <c r="D15" s="1404"/>
      <c r="E15" s="1412"/>
      <c r="F15" s="1413"/>
      <c r="G15" s="1414"/>
    </row>
    <row r="16" spans="1:8" x14ac:dyDescent="0.3">
      <c r="A16" s="2129" t="s">
        <v>1475</v>
      </c>
      <c r="B16" s="2130"/>
      <c r="C16" s="1404"/>
      <c r="D16" s="1404"/>
      <c r="E16" s="1412"/>
      <c r="F16" s="1413"/>
      <c r="G16" s="1414"/>
    </row>
    <row r="17" spans="1:7" x14ac:dyDescent="0.3">
      <c r="A17" s="2129" t="s">
        <v>1476</v>
      </c>
      <c r="B17" s="2130"/>
      <c r="C17" s="1404"/>
      <c r="D17" s="1404"/>
      <c r="E17" s="1412"/>
      <c r="F17" s="1413"/>
      <c r="G17" s="1414"/>
    </row>
    <row r="18" spans="1:7" x14ac:dyDescent="0.3">
      <c r="A18" s="2125" t="s">
        <v>1477</v>
      </c>
      <c r="B18" s="2126"/>
      <c r="C18" s="1415"/>
      <c r="D18" s="1415"/>
      <c r="E18" s="1412"/>
      <c r="F18" s="1413"/>
      <c r="G18" s="1414"/>
    </row>
    <row r="19" spans="1:7" x14ac:dyDescent="0.3">
      <c r="A19" s="2129" t="s">
        <v>1478</v>
      </c>
      <c r="B19" s="2130"/>
      <c r="C19" s="1404"/>
      <c r="D19" s="1404"/>
      <c r="E19" s="1412"/>
      <c r="F19" s="1413"/>
      <c r="G19" s="1414"/>
    </row>
    <row r="20" spans="1:7" x14ac:dyDescent="0.3">
      <c r="A20" s="2129" t="s">
        <v>1479</v>
      </c>
      <c r="B20" s="2130"/>
      <c r="C20" s="1404"/>
      <c r="D20" s="1404"/>
      <c r="E20" s="1412"/>
      <c r="F20" s="1413"/>
      <c r="G20" s="1414"/>
    </row>
    <row r="21" spans="1:7" x14ac:dyDescent="0.3">
      <c r="A21" s="2133" t="s">
        <v>1480</v>
      </c>
      <c r="B21" s="2134"/>
      <c r="C21" s="1416"/>
      <c r="D21" s="1416"/>
      <c r="E21" s="1417"/>
      <c r="F21" s="1418"/>
      <c r="G21" s="1414"/>
    </row>
    <row r="22" spans="1:7" x14ac:dyDescent="0.3">
      <c r="A22" s="2125" t="s">
        <v>1481</v>
      </c>
      <c r="B22" s="2126"/>
      <c r="C22" s="1415"/>
      <c r="D22" s="1415"/>
      <c r="E22" s="1417"/>
      <c r="F22" s="1418"/>
      <c r="G22" s="1419"/>
    </row>
    <row r="23" spans="1:7" x14ac:dyDescent="0.3">
      <c r="A23" s="2117" t="s">
        <v>1482</v>
      </c>
      <c r="B23" s="2118"/>
      <c r="C23" s="1420"/>
      <c r="D23" s="1420"/>
      <c r="E23" s="1412"/>
      <c r="F23" s="1413"/>
      <c r="G23" s="1414"/>
    </row>
    <row r="24" spans="1:7" ht="16.5" customHeight="1" x14ac:dyDescent="0.3">
      <c r="A24" s="2117" t="s">
        <v>1483</v>
      </c>
      <c r="B24" s="2118"/>
      <c r="C24" s="1420"/>
      <c r="D24" s="1420"/>
      <c r="E24" s="1412"/>
      <c r="F24" s="1413"/>
      <c r="G24" s="1414"/>
    </row>
    <row r="25" spans="1:7" ht="16.5" customHeight="1" x14ac:dyDescent="0.3">
      <c r="A25" s="2123" t="s">
        <v>1484</v>
      </c>
      <c r="B25" s="2124"/>
      <c r="C25" s="1420"/>
      <c r="D25" s="1420"/>
      <c r="E25" s="1412"/>
      <c r="F25" s="1413"/>
      <c r="G25" s="1414"/>
    </row>
    <row r="26" spans="1:7" x14ac:dyDescent="0.3">
      <c r="A26" s="2117" t="s">
        <v>1485</v>
      </c>
      <c r="B26" s="2118"/>
      <c r="C26" s="1420"/>
      <c r="D26" s="1420"/>
      <c r="E26" s="1412"/>
      <c r="F26" s="1413"/>
      <c r="G26" s="1414"/>
    </row>
    <row r="27" spans="1:7" ht="35.25" customHeight="1" x14ac:dyDescent="0.3">
      <c r="A27" s="2123" t="s">
        <v>1486</v>
      </c>
      <c r="B27" s="2124"/>
      <c r="C27" s="1420"/>
      <c r="D27" s="1420"/>
      <c r="E27" s="1412"/>
      <c r="F27" s="1413"/>
      <c r="G27" s="1414"/>
    </row>
    <row r="28" spans="1:7" x14ac:dyDescent="0.3">
      <c r="A28" s="2123" t="s">
        <v>1487</v>
      </c>
      <c r="B28" s="2124"/>
      <c r="C28" s="1420"/>
      <c r="D28" s="1420"/>
      <c r="E28" s="1412"/>
      <c r="F28" s="1413"/>
      <c r="G28" s="1414"/>
    </row>
    <row r="29" spans="1:7" x14ac:dyDescent="0.3">
      <c r="A29" s="2125" t="s">
        <v>1488</v>
      </c>
      <c r="B29" s="2126"/>
      <c r="C29" s="1415"/>
      <c r="D29" s="1415"/>
      <c r="E29" s="1412"/>
      <c r="F29" s="1413"/>
      <c r="G29" s="1414"/>
    </row>
    <row r="30" spans="1:7" s="439" customFormat="1" x14ac:dyDescent="0.3">
      <c r="A30" s="2117" t="s">
        <v>1489</v>
      </c>
      <c r="B30" s="2118"/>
      <c r="C30" s="1415"/>
      <c r="D30" s="1415"/>
      <c r="E30" s="1412"/>
      <c r="F30" s="1413"/>
      <c r="G30" s="1414"/>
    </row>
    <row r="31" spans="1:7" s="439" customFormat="1" x14ac:dyDescent="0.3">
      <c r="A31" s="2117" t="s">
        <v>1490</v>
      </c>
      <c r="B31" s="2118"/>
      <c r="C31" s="1415"/>
      <c r="D31" s="1415"/>
      <c r="E31" s="1412"/>
      <c r="F31" s="1413"/>
      <c r="G31" s="1414"/>
    </row>
    <row r="32" spans="1:7" x14ac:dyDescent="0.3">
      <c r="A32" s="2119" t="s">
        <v>1491</v>
      </c>
      <c r="B32" s="2120"/>
      <c r="C32" s="1421"/>
      <c r="D32" s="1421"/>
      <c r="E32" s="1422"/>
      <c r="F32" s="1423"/>
      <c r="G32" s="1424"/>
    </row>
    <row r="33" spans="1:7" ht="17.25" customHeight="1" thickBot="1" x14ac:dyDescent="0.35">
      <c r="A33" s="2121" t="s">
        <v>1521</v>
      </c>
      <c r="B33" s="2122"/>
      <c r="C33" s="1425"/>
      <c r="D33" s="1425"/>
      <c r="E33" s="1426"/>
      <c r="F33" s="1427"/>
      <c r="G33" s="1428"/>
    </row>
    <row r="34" spans="1:7" x14ac:dyDescent="0.3">
      <c r="A34" s="440" t="s">
        <v>1492</v>
      </c>
      <c r="B34" s="440" t="s">
        <v>1493</v>
      </c>
      <c r="C34" s="441" t="s">
        <v>1157</v>
      </c>
      <c r="D34" s="440"/>
      <c r="E34" s="441" t="s">
        <v>1494</v>
      </c>
      <c r="F34" s="441"/>
      <c r="G34" s="441" t="s">
        <v>2360</v>
      </c>
    </row>
    <row r="35" spans="1:7" x14ac:dyDescent="0.3">
      <c r="C35" s="441" t="s">
        <v>1159</v>
      </c>
      <c r="D35" s="440"/>
      <c r="E35" s="441"/>
      <c r="F35" s="441"/>
      <c r="G35" s="441"/>
    </row>
    <row r="36" spans="1:7" ht="19.8" x14ac:dyDescent="0.4">
      <c r="A36" s="439" t="s">
        <v>1522</v>
      </c>
      <c r="C36" s="403"/>
      <c r="D36" s="403"/>
      <c r="E36" s="416"/>
      <c r="F36" s="416"/>
      <c r="G36" s="416"/>
    </row>
    <row r="37" spans="1:7" ht="19.8" x14ac:dyDescent="0.4">
      <c r="A37" s="439" t="s">
        <v>1523</v>
      </c>
      <c r="C37" s="403"/>
      <c r="D37" s="403"/>
      <c r="E37" s="416"/>
      <c r="F37" s="416"/>
      <c r="G37" s="416"/>
    </row>
    <row r="38" spans="1:7" ht="19.8" x14ac:dyDescent="0.4">
      <c r="A38" s="439" t="s">
        <v>1497</v>
      </c>
      <c r="C38" s="403"/>
      <c r="D38" s="403"/>
      <c r="E38" s="416"/>
      <c r="F38" s="416"/>
      <c r="G38" s="416"/>
    </row>
    <row r="39" spans="1:7" ht="19.8" x14ac:dyDescent="0.4">
      <c r="A39" s="442" t="s">
        <v>1498</v>
      </c>
      <c r="B39" s="416"/>
      <c r="C39" s="403"/>
      <c r="D39" s="403"/>
      <c r="E39" s="416"/>
      <c r="F39" s="416"/>
      <c r="G39" s="416"/>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x14ac:dyDescent="0.3"/>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x14ac:dyDescent="0.35">
      <c r="A1" s="444" t="s">
        <v>978</v>
      </c>
      <c r="B1" s="445"/>
      <c r="C1" s="445"/>
      <c r="D1" s="445"/>
      <c r="E1" s="445"/>
      <c r="F1" s="445"/>
      <c r="G1" s="446" t="s">
        <v>1058</v>
      </c>
      <c r="H1" s="2149" t="s">
        <v>1524</v>
      </c>
      <c r="I1" s="2149"/>
      <c r="J1" s="147" t="s">
        <v>880</v>
      </c>
    </row>
    <row r="2" spans="1:10" ht="16.8" thickBot="1" x14ac:dyDescent="0.35">
      <c r="A2" s="448" t="s">
        <v>1525</v>
      </c>
      <c r="B2" s="449" t="s">
        <v>1526</v>
      </c>
      <c r="C2" s="450"/>
      <c r="D2" s="450"/>
      <c r="E2" s="450"/>
      <c r="F2" s="450"/>
      <c r="G2" s="446" t="s">
        <v>1088</v>
      </c>
      <c r="H2" s="2149" t="s">
        <v>1527</v>
      </c>
      <c r="I2" s="2149"/>
    </row>
    <row r="3" spans="1:10" ht="17.100000000000001" customHeight="1" x14ac:dyDescent="0.3">
      <c r="A3" s="445"/>
      <c r="B3" s="445"/>
      <c r="C3" s="445"/>
      <c r="D3" s="445"/>
      <c r="E3" s="445"/>
      <c r="F3" s="445"/>
      <c r="G3" s="445"/>
      <c r="H3" s="445"/>
      <c r="I3" s="445"/>
    </row>
    <row r="4" spans="1:10" ht="20.100000000000001" customHeight="1" x14ac:dyDescent="0.4">
      <c r="A4" s="2150" t="s">
        <v>1528</v>
      </c>
      <c r="B4" s="2150"/>
      <c r="C4" s="2150"/>
      <c r="D4" s="2150"/>
      <c r="E4" s="2150"/>
      <c r="F4" s="2150"/>
      <c r="G4" s="2150"/>
      <c r="H4" s="2150"/>
      <c r="I4" s="2150"/>
    </row>
    <row r="5" spans="1:10" ht="17.100000000000001" customHeight="1" x14ac:dyDescent="0.3">
      <c r="A5" s="445"/>
      <c r="B5" s="445"/>
      <c r="C5" s="445"/>
      <c r="D5" s="445"/>
      <c r="E5" s="445"/>
      <c r="F5" s="445"/>
      <c r="G5" s="451"/>
      <c r="H5" s="445"/>
      <c r="I5" s="445"/>
    </row>
    <row r="6" spans="1:10" ht="17.100000000000001" customHeight="1" thickBot="1" x14ac:dyDescent="0.35">
      <c r="A6" s="445"/>
      <c r="B6" s="2151" t="s">
        <v>2263</v>
      </c>
      <c r="C6" s="2151"/>
      <c r="D6" s="2151"/>
      <c r="E6" s="2151"/>
      <c r="F6" s="2151"/>
      <c r="G6" s="2151"/>
      <c r="I6" s="451" t="s">
        <v>1529</v>
      </c>
    </row>
    <row r="7" spans="1:10" ht="16.2" x14ac:dyDescent="0.3">
      <c r="A7" s="452" t="s">
        <v>1530</v>
      </c>
      <c r="B7" s="453" t="s">
        <v>1531</v>
      </c>
      <c r="C7" s="2152" t="s">
        <v>1532</v>
      </c>
      <c r="D7" s="2152"/>
      <c r="E7" s="2152"/>
      <c r="F7" s="2152"/>
      <c r="G7" s="2153" t="s">
        <v>1533</v>
      </c>
      <c r="H7" s="2153"/>
      <c r="I7" s="2153"/>
    </row>
    <row r="8" spans="1:10" ht="16.8" thickBot="1" x14ac:dyDescent="0.35">
      <c r="A8" s="450"/>
      <c r="B8" s="454" t="s">
        <v>1534</v>
      </c>
      <c r="C8" s="455" t="s">
        <v>1535</v>
      </c>
      <c r="D8" s="455" t="s">
        <v>1536</v>
      </c>
      <c r="E8" s="455" t="s">
        <v>1537</v>
      </c>
      <c r="F8" s="455" t="s">
        <v>1538</v>
      </c>
      <c r="G8" s="456" t="s">
        <v>1539</v>
      </c>
      <c r="H8" s="456" t="s">
        <v>1540</v>
      </c>
      <c r="I8" s="455" t="s">
        <v>1541</v>
      </c>
    </row>
    <row r="9" spans="1:10" ht="16.2" x14ac:dyDescent="0.3">
      <c r="A9" s="457" t="s">
        <v>1542</v>
      </c>
      <c r="B9" s="458"/>
      <c r="C9" s="459"/>
      <c r="D9" s="460"/>
      <c r="E9" s="460"/>
      <c r="F9" s="461"/>
      <c r="G9" s="462"/>
      <c r="H9" s="462"/>
      <c r="I9" s="462"/>
    </row>
    <row r="10" spans="1:10" ht="16.2" x14ac:dyDescent="0.3">
      <c r="A10" s="457" t="s">
        <v>2262</v>
      </c>
      <c r="B10" s="457" t="s">
        <v>2264</v>
      </c>
      <c r="C10" s="464"/>
      <c r="D10" s="465"/>
      <c r="E10" s="465"/>
      <c r="F10" s="465"/>
      <c r="G10" s="445"/>
      <c r="H10" s="445"/>
      <c r="I10" s="445"/>
    </row>
    <row r="11" spans="1:10" ht="16.2" x14ac:dyDescent="0.3">
      <c r="A11" s="466"/>
      <c r="B11" s="458"/>
      <c r="C11" s="467"/>
      <c r="D11" s="468"/>
      <c r="E11" s="468"/>
      <c r="F11" s="445"/>
      <c r="G11" s="445"/>
      <c r="H11" s="445"/>
      <c r="I11" s="445"/>
    </row>
    <row r="12" spans="1:10" ht="16.2" x14ac:dyDescent="0.3">
      <c r="A12" s="457"/>
      <c r="B12" s="469"/>
      <c r="C12" s="470"/>
      <c r="D12" s="471"/>
      <c r="E12" s="471"/>
      <c r="F12" s="471"/>
      <c r="G12" s="445"/>
      <c r="H12" s="445"/>
      <c r="I12" s="445"/>
    </row>
    <row r="13" spans="1:10" ht="16.2" x14ac:dyDescent="0.3">
      <c r="A13" s="457"/>
      <c r="B13" s="469"/>
      <c r="C13" s="470"/>
      <c r="D13" s="471"/>
      <c r="E13" s="471"/>
      <c r="F13" s="471"/>
      <c r="G13" s="445"/>
      <c r="H13" s="445"/>
      <c r="I13" s="445"/>
    </row>
    <row r="14" spans="1:10" ht="16.2" x14ac:dyDescent="0.3">
      <c r="A14" s="457"/>
      <c r="B14" s="469"/>
      <c r="C14" s="470"/>
      <c r="D14" s="471"/>
      <c r="E14" s="471"/>
      <c r="F14" s="471"/>
      <c r="G14" s="445"/>
      <c r="H14" s="445"/>
      <c r="I14" s="445"/>
    </row>
    <row r="15" spans="1:10" ht="16.2" x14ac:dyDescent="0.3">
      <c r="A15" s="457"/>
      <c r="B15" s="469"/>
      <c r="C15" s="470"/>
      <c r="D15" s="471"/>
      <c r="E15" s="471"/>
      <c r="F15" s="471"/>
      <c r="G15" s="445"/>
      <c r="H15" s="445"/>
      <c r="I15" s="445"/>
    </row>
    <row r="16" spans="1:10" ht="16.2" x14ac:dyDescent="0.3">
      <c r="A16" s="457"/>
      <c r="B16" s="469"/>
      <c r="C16" s="470"/>
      <c r="D16" s="471"/>
      <c r="E16" s="471"/>
      <c r="F16" s="471"/>
      <c r="G16" s="445"/>
      <c r="H16" s="445"/>
      <c r="I16" s="445"/>
    </row>
    <row r="17" spans="1:9" ht="16.2" x14ac:dyDescent="0.3">
      <c r="A17" s="457"/>
      <c r="B17" s="463"/>
      <c r="C17" s="464"/>
      <c r="D17" s="465"/>
      <c r="E17" s="465"/>
      <c r="F17" s="465"/>
      <c r="G17" s="445"/>
      <c r="H17" s="445"/>
      <c r="I17" s="445"/>
    </row>
    <row r="18" spans="1:9" ht="16.2" x14ac:dyDescent="0.3">
      <c r="A18" s="466"/>
      <c r="B18" s="458"/>
      <c r="C18" s="467"/>
      <c r="D18" s="468"/>
      <c r="E18" s="468"/>
      <c r="F18" s="445"/>
      <c r="G18" s="445"/>
      <c r="H18" s="445"/>
      <c r="I18" s="445"/>
    </row>
    <row r="19" spans="1:9" ht="16.2" x14ac:dyDescent="0.3">
      <c r="A19" s="457"/>
      <c r="B19" s="469"/>
      <c r="C19" s="470"/>
      <c r="D19" s="471"/>
      <c r="E19" s="471"/>
      <c r="F19" s="471"/>
      <c r="G19" s="445"/>
      <c r="H19" s="445"/>
      <c r="I19" s="445"/>
    </row>
    <row r="20" spans="1:9" ht="16.2" x14ac:dyDescent="0.3">
      <c r="A20" s="457"/>
      <c r="B20" s="469"/>
      <c r="C20" s="470"/>
      <c r="D20" s="471"/>
      <c r="E20" s="471"/>
      <c r="F20" s="471"/>
      <c r="G20" s="445"/>
      <c r="H20" s="445"/>
      <c r="I20" s="445"/>
    </row>
    <row r="21" spans="1:9" ht="16.2" x14ac:dyDescent="0.3">
      <c r="A21" s="457"/>
      <c r="B21" s="469"/>
      <c r="C21" s="470"/>
      <c r="D21" s="471"/>
      <c r="E21" s="471"/>
      <c r="F21" s="471"/>
      <c r="G21" s="445"/>
      <c r="H21" s="445"/>
      <c r="I21" s="445"/>
    </row>
    <row r="22" spans="1:9" ht="16.2" x14ac:dyDescent="0.3">
      <c r="A22" s="457"/>
      <c r="B22" s="469"/>
      <c r="C22" s="470"/>
      <c r="D22" s="471"/>
      <c r="E22" s="471"/>
      <c r="F22" s="471"/>
      <c r="G22" s="445"/>
      <c r="H22" s="445"/>
      <c r="I22" s="445"/>
    </row>
    <row r="23" spans="1:9" ht="16.2" x14ac:dyDescent="0.3">
      <c r="A23" s="457"/>
      <c r="B23" s="469"/>
      <c r="C23" s="470"/>
      <c r="D23" s="471"/>
      <c r="E23" s="471"/>
      <c r="F23" s="471"/>
      <c r="G23" s="445"/>
      <c r="H23" s="445"/>
      <c r="I23" s="445"/>
    </row>
    <row r="24" spans="1:9" ht="16.2" x14ac:dyDescent="0.3">
      <c r="A24" s="466"/>
      <c r="B24" s="469"/>
      <c r="C24" s="470"/>
      <c r="D24" s="471"/>
      <c r="E24" s="471"/>
      <c r="F24" s="471"/>
      <c r="G24" s="445"/>
      <c r="H24" s="445"/>
      <c r="I24" s="445"/>
    </row>
    <row r="25" spans="1:9" ht="16.8" thickBot="1" x14ac:dyDescent="0.35">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x14ac:dyDescent="0.3"/>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x14ac:dyDescent="0.35">
      <c r="A1" s="444" t="s">
        <v>978</v>
      </c>
      <c r="I1" s="446" t="s">
        <v>1058</v>
      </c>
      <c r="J1" s="2149" t="s">
        <v>1524</v>
      </c>
      <c r="K1" s="2149"/>
      <c r="L1" s="147" t="s">
        <v>880</v>
      </c>
    </row>
    <row r="2" spans="1:12" ht="18" customHeight="1" thickBot="1" x14ac:dyDescent="0.35">
      <c r="A2" s="448" t="s">
        <v>1525</v>
      </c>
      <c r="B2" s="449" t="s">
        <v>1526</v>
      </c>
      <c r="C2" s="450"/>
      <c r="D2" s="450"/>
      <c r="E2" s="450"/>
      <c r="F2" s="450"/>
      <c r="G2" s="450"/>
      <c r="H2" s="450"/>
      <c r="I2" s="446" t="s">
        <v>1088</v>
      </c>
      <c r="J2" s="2149" t="s">
        <v>1527</v>
      </c>
      <c r="K2" s="2149"/>
    </row>
    <row r="3" spans="1:12" ht="17.100000000000001" customHeight="1" x14ac:dyDescent="0.3"/>
    <row r="4" spans="1:12" ht="20.100000000000001" customHeight="1" x14ac:dyDescent="0.4">
      <c r="A4" s="2150" t="s">
        <v>1543</v>
      </c>
      <c r="B4" s="2150"/>
      <c r="C4" s="2150"/>
      <c r="D4" s="2150"/>
      <c r="E4" s="2150"/>
      <c r="F4" s="2150"/>
      <c r="G4" s="2150"/>
      <c r="H4" s="2150"/>
      <c r="I4" s="2150"/>
      <c r="J4" s="2150"/>
      <c r="K4" s="2150"/>
    </row>
    <row r="5" spans="1:12" ht="17.100000000000001" customHeight="1" x14ac:dyDescent="0.3">
      <c r="J5" s="451" t="s">
        <v>1544</v>
      </c>
      <c r="K5" s="451"/>
    </row>
    <row r="6" spans="1:12" ht="17.100000000000001" customHeight="1" thickBot="1" x14ac:dyDescent="0.35">
      <c r="A6" s="2151" t="s">
        <v>2265</v>
      </c>
      <c r="B6" s="2151"/>
      <c r="C6" s="2151"/>
      <c r="D6" s="2151"/>
      <c r="E6" s="2151"/>
      <c r="F6" s="2151"/>
      <c r="G6" s="2151"/>
      <c r="H6" s="2151"/>
      <c r="I6" s="2151"/>
      <c r="J6" s="2151"/>
      <c r="K6" s="2151"/>
    </row>
    <row r="7" spans="1:12" ht="17.100000000000001" customHeight="1" x14ac:dyDescent="0.3">
      <c r="A7" s="452" t="s">
        <v>1530</v>
      </c>
      <c r="B7" s="453" t="s">
        <v>1531</v>
      </c>
      <c r="C7" s="2158" t="s">
        <v>1533</v>
      </c>
      <c r="D7" s="2158"/>
      <c r="E7" s="2158"/>
      <c r="F7" s="2158"/>
      <c r="G7" s="2158"/>
      <c r="H7" s="2158"/>
      <c r="I7" s="2158"/>
      <c r="J7" s="2158"/>
      <c r="K7" s="2158"/>
    </row>
    <row r="8" spans="1:12" ht="17.100000000000001" customHeight="1" thickBot="1" x14ac:dyDescent="0.35">
      <c r="A8" s="450"/>
      <c r="B8" s="454" t="s">
        <v>1534</v>
      </c>
      <c r="C8" s="475" t="s">
        <v>1545</v>
      </c>
      <c r="D8" s="455" t="s">
        <v>1546</v>
      </c>
      <c r="E8" s="455" t="s">
        <v>1547</v>
      </c>
      <c r="F8" s="455" t="s">
        <v>1548</v>
      </c>
      <c r="G8" s="476" t="s">
        <v>1549</v>
      </c>
      <c r="H8" s="477" t="s">
        <v>1550</v>
      </c>
      <c r="I8" s="2157" t="s">
        <v>1551</v>
      </c>
      <c r="J8" s="2157"/>
      <c r="K8" s="2157"/>
    </row>
    <row r="9" spans="1:12" ht="21" customHeight="1" x14ac:dyDescent="0.3">
      <c r="A9" s="457" t="s">
        <v>1542</v>
      </c>
      <c r="B9" s="458"/>
      <c r="C9" s="459"/>
      <c r="D9" s="460"/>
      <c r="E9" s="460"/>
      <c r="F9" s="461"/>
      <c r="G9" s="478"/>
      <c r="H9" s="478"/>
      <c r="I9" s="2156"/>
      <c r="J9" s="2156"/>
      <c r="K9" s="2156"/>
    </row>
    <row r="10" spans="1:12" ht="23.4" customHeight="1" x14ac:dyDescent="0.3">
      <c r="A10" s="457" t="s">
        <v>2262</v>
      </c>
      <c r="B10" s="457" t="s">
        <v>2264</v>
      </c>
      <c r="C10" s="464"/>
      <c r="D10" s="465"/>
      <c r="E10" s="465"/>
      <c r="F10" s="465"/>
      <c r="G10" s="479"/>
      <c r="H10" s="479"/>
      <c r="I10" s="2154"/>
      <c r="J10" s="2154"/>
      <c r="K10" s="2154"/>
    </row>
    <row r="11" spans="1:12" ht="23.4" customHeight="1" x14ac:dyDescent="0.3">
      <c r="A11" s="457"/>
      <c r="B11" s="463"/>
      <c r="C11" s="464"/>
      <c r="D11" s="465"/>
      <c r="E11" s="465"/>
      <c r="F11" s="465"/>
      <c r="G11" s="479"/>
      <c r="H11" s="479"/>
      <c r="I11" s="2154"/>
      <c r="J11" s="2154"/>
      <c r="K11" s="2154"/>
    </row>
    <row r="12" spans="1:12" ht="23.4" customHeight="1" x14ac:dyDescent="0.3">
      <c r="A12" s="457"/>
      <c r="B12" s="463"/>
      <c r="C12" s="464"/>
      <c r="D12" s="465"/>
      <c r="E12" s="465"/>
      <c r="F12" s="465"/>
      <c r="G12" s="479"/>
      <c r="H12" s="479"/>
      <c r="I12" s="2154"/>
      <c r="J12" s="2154"/>
      <c r="K12" s="2154"/>
    </row>
    <row r="13" spans="1:12" ht="23.4" customHeight="1" x14ac:dyDescent="0.3">
      <c r="A13" s="457"/>
      <c r="B13" s="469"/>
      <c r="C13" s="470"/>
      <c r="D13" s="471"/>
      <c r="E13" s="471"/>
      <c r="F13" s="471"/>
      <c r="G13" s="480"/>
      <c r="H13" s="480"/>
      <c r="I13" s="2154"/>
      <c r="J13" s="2154"/>
      <c r="K13" s="2154"/>
    </row>
    <row r="14" spans="1:12" ht="23.4" customHeight="1" x14ac:dyDescent="0.3">
      <c r="A14" s="457"/>
      <c r="B14" s="469"/>
      <c r="C14" s="470"/>
      <c r="D14" s="471"/>
      <c r="E14" s="471"/>
      <c r="F14" s="471"/>
      <c r="G14" s="480"/>
      <c r="H14" s="480"/>
      <c r="I14" s="2154"/>
      <c r="J14" s="2154"/>
      <c r="K14" s="2154"/>
    </row>
    <row r="15" spans="1:12" ht="23.4" customHeight="1" x14ac:dyDescent="0.3">
      <c r="A15" s="457"/>
      <c r="B15" s="469"/>
      <c r="C15" s="470"/>
      <c r="D15" s="471"/>
      <c r="E15" s="471"/>
      <c r="F15" s="471"/>
      <c r="G15" s="480"/>
      <c r="H15" s="480"/>
      <c r="I15" s="2154"/>
      <c r="J15" s="2154"/>
      <c r="K15" s="2154"/>
    </row>
    <row r="16" spans="1:12" ht="23.4" customHeight="1" x14ac:dyDescent="0.3">
      <c r="A16" s="457"/>
      <c r="B16" s="469"/>
      <c r="C16" s="470"/>
      <c r="D16" s="471"/>
      <c r="E16" s="471"/>
      <c r="F16" s="471"/>
      <c r="G16" s="480"/>
      <c r="H16" s="480"/>
      <c r="I16" s="2154"/>
      <c r="J16" s="2154"/>
      <c r="K16" s="2154"/>
    </row>
    <row r="17" spans="1:12" ht="23.4" customHeight="1" x14ac:dyDescent="0.3">
      <c r="A17" s="457"/>
      <c r="B17" s="469"/>
      <c r="C17" s="470"/>
      <c r="D17" s="471"/>
      <c r="E17" s="471"/>
      <c r="F17" s="471"/>
      <c r="G17" s="480"/>
      <c r="H17" s="480"/>
      <c r="I17" s="2154"/>
      <c r="J17" s="2154"/>
      <c r="K17" s="2154"/>
    </row>
    <row r="18" spans="1:12" ht="23.4" customHeight="1" x14ac:dyDescent="0.3">
      <c r="A18" s="457"/>
      <c r="B18" s="463"/>
      <c r="C18" s="464"/>
      <c r="D18" s="465"/>
      <c r="E18" s="465"/>
      <c r="F18" s="465"/>
      <c r="G18" s="479"/>
      <c r="H18" s="479"/>
      <c r="I18" s="2154"/>
      <c r="J18" s="2154"/>
      <c r="K18" s="2154"/>
    </row>
    <row r="19" spans="1:12" ht="23.4" customHeight="1" x14ac:dyDescent="0.3">
      <c r="A19" s="457"/>
      <c r="B19" s="469"/>
      <c r="C19" s="470"/>
      <c r="D19" s="471"/>
      <c r="E19" s="471"/>
      <c r="F19" s="471"/>
      <c r="G19" s="480"/>
      <c r="H19" s="480"/>
      <c r="I19" s="2154"/>
      <c r="J19" s="2154"/>
      <c r="K19" s="2154"/>
    </row>
    <row r="20" spans="1:12" ht="23.4" customHeight="1" x14ac:dyDescent="0.3">
      <c r="A20" s="457"/>
      <c r="B20" s="469"/>
      <c r="C20" s="470"/>
      <c r="D20" s="471"/>
      <c r="E20" s="471"/>
      <c r="F20" s="471"/>
      <c r="G20" s="480"/>
      <c r="H20" s="480"/>
      <c r="I20" s="2154"/>
      <c r="J20" s="2154"/>
      <c r="K20" s="2154"/>
    </row>
    <row r="21" spans="1:12" ht="23.4" customHeight="1" x14ac:dyDescent="0.3">
      <c r="A21" s="457"/>
      <c r="B21" s="469"/>
      <c r="C21" s="470"/>
      <c r="D21" s="471"/>
      <c r="E21" s="471"/>
      <c r="F21" s="471"/>
      <c r="G21" s="480"/>
      <c r="H21" s="480"/>
      <c r="I21" s="2154"/>
      <c r="J21" s="2154"/>
      <c r="K21" s="2154"/>
    </row>
    <row r="22" spans="1:12" ht="23.4" customHeight="1" x14ac:dyDescent="0.3">
      <c r="A22" s="457"/>
      <c r="B22" s="469"/>
      <c r="C22" s="470"/>
      <c r="D22" s="471"/>
      <c r="E22" s="471"/>
      <c r="F22" s="471"/>
      <c r="G22" s="480"/>
      <c r="H22" s="480"/>
      <c r="I22" s="2154"/>
      <c r="J22" s="2154"/>
      <c r="K22" s="2154"/>
    </row>
    <row r="23" spans="1:12" ht="23.4" customHeight="1" x14ac:dyDescent="0.3">
      <c r="A23" s="457"/>
      <c r="B23" s="469"/>
      <c r="C23" s="470"/>
      <c r="D23" s="471"/>
      <c r="E23" s="471"/>
      <c r="F23" s="471"/>
      <c r="G23" s="480"/>
      <c r="H23" s="480"/>
      <c r="I23" s="2154"/>
      <c r="J23" s="2154"/>
      <c r="K23" s="2154"/>
    </row>
    <row r="24" spans="1:12" ht="23.4" customHeight="1" x14ac:dyDescent="0.3">
      <c r="A24" s="457"/>
      <c r="B24" s="469"/>
      <c r="C24" s="470"/>
      <c r="D24" s="471"/>
      <c r="E24" s="471"/>
      <c r="F24" s="471"/>
      <c r="G24" s="480"/>
      <c r="H24" s="480"/>
      <c r="I24" s="2154"/>
      <c r="J24" s="2154"/>
      <c r="K24" s="2154"/>
    </row>
    <row r="25" spans="1:12" ht="23.4" customHeight="1" thickBot="1" x14ac:dyDescent="0.35">
      <c r="A25" s="481"/>
      <c r="B25" s="482"/>
      <c r="C25" s="483"/>
      <c r="D25" s="449"/>
      <c r="E25" s="449"/>
      <c r="F25" s="449"/>
      <c r="G25" s="450"/>
      <c r="H25" s="450"/>
      <c r="I25" s="2155"/>
      <c r="J25" s="2155"/>
      <c r="K25" s="2155"/>
    </row>
    <row r="26" spans="1:12" ht="18" customHeight="1" x14ac:dyDescent="0.3">
      <c r="A26" s="484" t="s">
        <v>1552</v>
      </c>
      <c r="B26" s="485"/>
      <c r="C26" s="485" t="s">
        <v>1230</v>
      </c>
      <c r="E26" s="485" t="s">
        <v>1157</v>
      </c>
      <c r="H26" s="445" t="s">
        <v>1553</v>
      </c>
      <c r="J26" s="445" t="s">
        <v>2266</v>
      </c>
    </row>
    <row r="27" spans="1:12" ht="18" customHeight="1" x14ac:dyDescent="0.3">
      <c r="A27" s="486"/>
      <c r="B27" s="486"/>
      <c r="C27" s="484"/>
      <c r="E27" s="485" t="s">
        <v>1159</v>
      </c>
      <c r="F27" s="487"/>
      <c r="G27" s="487"/>
      <c r="H27" s="487"/>
      <c r="I27" s="451"/>
    </row>
    <row r="28" spans="1:12" ht="8.25" customHeight="1" x14ac:dyDescent="0.3"/>
    <row r="29" spans="1:12" ht="21" customHeight="1" x14ac:dyDescent="0.3">
      <c r="A29" s="445" t="s">
        <v>1554</v>
      </c>
    </row>
    <row r="30" spans="1:12" ht="15.9" customHeight="1" x14ac:dyDescent="0.3">
      <c r="A30" s="445" t="s">
        <v>1555</v>
      </c>
    </row>
    <row r="31" spans="1:12" ht="15.9" customHeight="1" x14ac:dyDescent="0.3"/>
    <row r="32" spans="1:12" ht="15.9" customHeight="1" x14ac:dyDescent="0.3">
      <c r="L32" s="488"/>
    </row>
    <row r="33" spans="12:12" ht="15.9" customHeight="1" x14ac:dyDescent="0.3">
      <c r="L33" s="488"/>
    </row>
    <row r="40" spans="12:12" ht="17.25" customHeight="1" x14ac:dyDescent="0.3"/>
    <row r="43" spans="12:12" ht="24" customHeight="1" x14ac:dyDescent="0.3"/>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x14ac:dyDescent="0.3"/>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x14ac:dyDescent="0.3">
      <c r="A1" s="489" t="s">
        <v>1056</v>
      </c>
      <c r="B1" s="490"/>
      <c r="P1" s="2183" t="s">
        <v>878</v>
      </c>
      <c r="Q1" s="2184"/>
      <c r="R1" s="2185" t="s">
        <v>1556</v>
      </c>
      <c r="S1" s="2185"/>
      <c r="T1" s="2185"/>
      <c r="U1" s="489" t="s">
        <v>1056</v>
      </c>
      <c r="V1" s="490"/>
      <c r="W1" s="493"/>
      <c r="AH1" s="2183" t="s">
        <v>878</v>
      </c>
      <c r="AI1" s="2184"/>
      <c r="AJ1" s="2186" t="s">
        <v>1557</v>
      </c>
      <c r="AK1" s="2186"/>
      <c r="AL1" s="2186"/>
      <c r="AM1" s="147" t="s">
        <v>880</v>
      </c>
    </row>
    <row r="2" spans="1:40" ht="20.100000000000001" customHeight="1" x14ac:dyDescent="0.3">
      <c r="A2" s="489" t="s">
        <v>1558</v>
      </c>
      <c r="B2" s="494" t="s">
        <v>1559</v>
      </c>
      <c r="P2" s="2183" t="s">
        <v>1163</v>
      </c>
      <c r="Q2" s="2184"/>
      <c r="R2" s="2187" t="s">
        <v>1560</v>
      </c>
      <c r="S2" s="2187"/>
      <c r="T2" s="2187"/>
      <c r="U2" s="489" t="s">
        <v>1558</v>
      </c>
      <c r="V2" s="494" t="s">
        <v>1559</v>
      </c>
      <c r="W2" s="493"/>
      <c r="AH2" s="2183" t="s">
        <v>1163</v>
      </c>
      <c r="AI2" s="2184"/>
      <c r="AJ2" s="2187" t="s">
        <v>1560</v>
      </c>
      <c r="AK2" s="2187"/>
      <c r="AL2" s="2187"/>
    </row>
    <row r="3" spans="1:40" ht="19.5" customHeight="1" x14ac:dyDescent="0.3">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x14ac:dyDescent="0.4">
      <c r="A4" s="2179" t="s">
        <v>1561</v>
      </c>
      <c r="B4" s="2180"/>
      <c r="C4" s="2180"/>
      <c r="D4" s="2180"/>
      <c r="E4" s="2180"/>
      <c r="F4" s="2180"/>
      <c r="G4" s="2180"/>
      <c r="H4" s="2180"/>
      <c r="I4" s="2180"/>
      <c r="J4" s="2180"/>
      <c r="K4" s="2180"/>
      <c r="L4" s="2180"/>
      <c r="M4" s="2180"/>
      <c r="N4" s="2180"/>
      <c r="O4" s="2180"/>
      <c r="P4" s="2180"/>
      <c r="Q4" s="2180"/>
      <c r="R4" s="2180"/>
      <c r="S4" s="2180"/>
      <c r="T4" s="2180"/>
      <c r="U4" s="2179" t="s">
        <v>1562</v>
      </c>
      <c r="V4" s="2180"/>
      <c r="W4" s="2180"/>
      <c r="X4" s="2180"/>
      <c r="Y4" s="2180"/>
      <c r="Z4" s="2180"/>
      <c r="AA4" s="2180"/>
      <c r="AB4" s="2180"/>
      <c r="AC4" s="2180"/>
      <c r="AD4" s="2180"/>
      <c r="AE4" s="2180"/>
      <c r="AF4" s="2180"/>
      <c r="AG4" s="2180"/>
      <c r="AH4" s="2180"/>
      <c r="AI4" s="2180"/>
      <c r="AJ4" s="2180"/>
      <c r="AK4" s="2180"/>
      <c r="AL4" s="2180"/>
    </row>
    <row r="5" spans="1:40" ht="8.25" customHeight="1" x14ac:dyDescent="0.4">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x14ac:dyDescent="0.35">
      <c r="A6" s="2181" t="s">
        <v>2210</v>
      </c>
      <c r="B6" s="2181"/>
      <c r="C6" s="2181"/>
      <c r="D6" s="2181"/>
      <c r="E6" s="2181"/>
      <c r="F6" s="2181"/>
      <c r="G6" s="2181"/>
      <c r="H6" s="2181"/>
      <c r="I6" s="2181"/>
      <c r="J6" s="2181"/>
      <c r="K6" s="2181"/>
      <c r="L6" s="2181"/>
      <c r="M6" s="2181"/>
      <c r="N6" s="2181"/>
      <c r="O6" s="2181"/>
      <c r="P6" s="2181"/>
      <c r="Q6" s="2181"/>
      <c r="R6" s="2181"/>
      <c r="S6" s="2182" t="s">
        <v>1563</v>
      </c>
      <c r="T6" s="2182"/>
      <c r="U6" s="2181" t="s">
        <v>2211</v>
      </c>
      <c r="V6" s="2181"/>
      <c r="W6" s="2181"/>
      <c r="X6" s="2181"/>
      <c r="Y6" s="2181"/>
      <c r="Z6" s="2181"/>
      <c r="AA6" s="2181"/>
      <c r="AB6" s="2181"/>
      <c r="AC6" s="2181"/>
      <c r="AD6" s="2181"/>
      <c r="AE6" s="2181"/>
      <c r="AF6" s="2181"/>
      <c r="AG6" s="2181"/>
      <c r="AH6" s="2181"/>
      <c r="AI6" s="2181"/>
      <c r="AJ6" s="2181"/>
      <c r="AK6" s="2182" t="s">
        <v>1563</v>
      </c>
      <c r="AL6" s="2182"/>
      <c r="AM6" s="502"/>
      <c r="AN6" s="502"/>
    </row>
    <row r="7" spans="1:40" s="502" customFormat="1" ht="39.9" customHeight="1" x14ac:dyDescent="0.3">
      <c r="A7" s="2159" t="s">
        <v>1564</v>
      </c>
      <c r="B7" s="2162" t="s">
        <v>1565</v>
      </c>
      <c r="C7" s="2163"/>
      <c r="D7" s="2164"/>
      <c r="E7" s="2168" t="s">
        <v>1566</v>
      </c>
      <c r="F7" s="2169"/>
      <c r="G7" s="2169"/>
      <c r="H7" s="2169"/>
      <c r="I7" s="2169"/>
      <c r="J7" s="2169"/>
      <c r="K7" s="2169"/>
      <c r="L7" s="2169"/>
      <c r="M7" s="2169"/>
      <c r="N7" s="2169"/>
      <c r="O7" s="2169"/>
      <c r="P7" s="2169"/>
      <c r="Q7" s="2169"/>
      <c r="R7" s="2169"/>
      <c r="S7" s="2169"/>
      <c r="T7" s="2170"/>
      <c r="U7" s="2159" t="s">
        <v>1564</v>
      </c>
      <c r="V7" s="2168" t="s">
        <v>1567</v>
      </c>
      <c r="W7" s="2169"/>
      <c r="X7" s="2169"/>
      <c r="Y7" s="2169"/>
      <c r="Z7" s="2169"/>
      <c r="AA7" s="2169"/>
      <c r="AB7" s="2169"/>
      <c r="AC7" s="2169"/>
      <c r="AD7" s="2169"/>
      <c r="AE7" s="2169"/>
      <c r="AF7" s="2169"/>
      <c r="AG7" s="2169"/>
      <c r="AH7" s="2169"/>
      <c r="AI7" s="2169"/>
      <c r="AJ7" s="2169"/>
      <c r="AK7" s="2171"/>
      <c r="AL7" s="2176" t="s">
        <v>1568</v>
      </c>
    </row>
    <row r="8" spans="1:40" s="502" customFormat="1" ht="39.9" customHeight="1" x14ac:dyDescent="0.3">
      <c r="A8" s="2160"/>
      <c r="B8" s="2165"/>
      <c r="C8" s="2166"/>
      <c r="D8" s="2167"/>
      <c r="E8" s="2174" t="s">
        <v>1104</v>
      </c>
      <c r="F8" s="2174"/>
      <c r="G8" s="2174" t="s">
        <v>1569</v>
      </c>
      <c r="H8" s="2174"/>
      <c r="I8" s="2174" t="s">
        <v>1570</v>
      </c>
      <c r="J8" s="2174"/>
      <c r="K8" s="2174" t="s">
        <v>1571</v>
      </c>
      <c r="L8" s="2174"/>
      <c r="M8" s="2174" t="s">
        <v>1572</v>
      </c>
      <c r="N8" s="2174"/>
      <c r="O8" s="2172" t="s">
        <v>1573</v>
      </c>
      <c r="P8" s="2175"/>
      <c r="Q8" s="2174" t="s">
        <v>1574</v>
      </c>
      <c r="R8" s="2174"/>
      <c r="S8" s="2174" t="s">
        <v>1575</v>
      </c>
      <c r="T8" s="2174"/>
      <c r="U8" s="2160"/>
      <c r="V8" s="2175" t="s">
        <v>1104</v>
      </c>
      <c r="W8" s="2174"/>
      <c r="X8" s="2172" t="s">
        <v>1576</v>
      </c>
      <c r="Y8" s="2175"/>
      <c r="Z8" s="2172" t="s">
        <v>1577</v>
      </c>
      <c r="AA8" s="2175"/>
      <c r="AB8" s="2174" t="s">
        <v>1578</v>
      </c>
      <c r="AC8" s="2174"/>
      <c r="AD8" s="2174" t="s">
        <v>1579</v>
      </c>
      <c r="AE8" s="2174"/>
      <c r="AF8" s="2174" t="s">
        <v>1580</v>
      </c>
      <c r="AG8" s="2174"/>
      <c r="AH8" s="2174" t="s">
        <v>1581</v>
      </c>
      <c r="AI8" s="2174"/>
      <c r="AJ8" s="2172" t="s">
        <v>1575</v>
      </c>
      <c r="AK8" s="2173"/>
      <c r="AL8" s="2177"/>
    </row>
    <row r="9" spans="1:40" s="502" customFormat="1" ht="39.9" customHeight="1" thickBot="1" x14ac:dyDescent="0.35">
      <c r="A9" s="2161"/>
      <c r="B9" s="508" t="s">
        <v>1582</v>
      </c>
      <c r="C9" s="509" t="s">
        <v>1583</v>
      </c>
      <c r="D9" s="509" t="s">
        <v>1584</v>
      </c>
      <c r="E9" s="509" t="s">
        <v>1583</v>
      </c>
      <c r="F9" s="509" t="s">
        <v>1584</v>
      </c>
      <c r="G9" s="509" t="s">
        <v>1583</v>
      </c>
      <c r="H9" s="509" t="s">
        <v>1584</v>
      </c>
      <c r="I9" s="509" t="s">
        <v>1583</v>
      </c>
      <c r="J9" s="509" t="s">
        <v>1584</v>
      </c>
      <c r="K9" s="509" t="s">
        <v>1583</v>
      </c>
      <c r="L9" s="509" t="s">
        <v>1584</v>
      </c>
      <c r="M9" s="509" t="s">
        <v>1583</v>
      </c>
      <c r="N9" s="509" t="s">
        <v>1584</v>
      </c>
      <c r="O9" s="509" t="s">
        <v>1583</v>
      </c>
      <c r="P9" s="509" t="s">
        <v>1584</v>
      </c>
      <c r="Q9" s="509" t="s">
        <v>1583</v>
      </c>
      <c r="R9" s="509" t="s">
        <v>1584</v>
      </c>
      <c r="S9" s="509" t="s">
        <v>1583</v>
      </c>
      <c r="T9" s="509" t="s">
        <v>1584</v>
      </c>
      <c r="U9" s="2161"/>
      <c r="V9" s="507" t="s">
        <v>1583</v>
      </c>
      <c r="W9" s="509" t="s">
        <v>1584</v>
      </c>
      <c r="X9" s="509" t="s">
        <v>1583</v>
      </c>
      <c r="Y9" s="509" t="s">
        <v>1584</v>
      </c>
      <c r="Z9" s="509" t="s">
        <v>1583</v>
      </c>
      <c r="AA9" s="509" t="s">
        <v>1584</v>
      </c>
      <c r="AB9" s="509" t="s">
        <v>1583</v>
      </c>
      <c r="AC9" s="509" t="s">
        <v>1584</v>
      </c>
      <c r="AD9" s="509" t="s">
        <v>1583</v>
      </c>
      <c r="AE9" s="509" t="s">
        <v>1584</v>
      </c>
      <c r="AF9" s="509" t="s">
        <v>1583</v>
      </c>
      <c r="AG9" s="509" t="s">
        <v>1584</v>
      </c>
      <c r="AH9" s="509" t="s">
        <v>1583</v>
      </c>
      <c r="AI9" s="509" t="s">
        <v>1584</v>
      </c>
      <c r="AJ9" s="509" t="s">
        <v>1583</v>
      </c>
      <c r="AK9" s="510" t="s">
        <v>1584</v>
      </c>
      <c r="AL9" s="2178"/>
    </row>
    <row r="10" spans="1:40" ht="50.1" customHeight="1" thickBot="1" x14ac:dyDescent="0.35">
      <c r="A10" s="1064" t="s">
        <v>2209</v>
      </c>
      <c r="B10" s="1065">
        <f>C10+D10+AL10</f>
        <v>35</v>
      </c>
      <c r="C10" s="1065">
        <f>E10+V10</f>
        <v>17</v>
      </c>
      <c r="D10" s="1065">
        <f>F10+W10</f>
        <v>17</v>
      </c>
      <c r="E10" s="1065">
        <f>G10+I10+K10+M10+O10+Q10+S10</f>
        <v>6</v>
      </c>
      <c r="F10" s="1065">
        <f>H10+J10+L10+N10+P10+R10+T10</f>
        <v>9</v>
      </c>
      <c r="G10" s="1065"/>
      <c r="H10" s="1065"/>
      <c r="I10" s="1065">
        <v>2</v>
      </c>
      <c r="J10" s="1065">
        <v>3</v>
      </c>
      <c r="K10" s="1065"/>
      <c r="L10" s="1065"/>
      <c r="M10" s="1065"/>
      <c r="N10" s="1065"/>
      <c r="O10" s="1065"/>
      <c r="P10" s="1065"/>
      <c r="Q10" s="1065"/>
      <c r="R10" s="1065"/>
      <c r="S10" s="1065">
        <v>4</v>
      </c>
      <c r="T10" s="1065">
        <v>6</v>
      </c>
      <c r="U10" s="1064" t="s">
        <v>2209</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66">
        <v>1</v>
      </c>
    </row>
    <row r="11" spans="1:40" ht="50.1" customHeight="1" thickBot="1" x14ac:dyDescent="0.35">
      <c r="A11" s="512"/>
      <c r="B11" s="513"/>
      <c r="C11" s="513"/>
      <c r="D11" s="513"/>
      <c r="E11" s="513"/>
      <c r="F11" s="513"/>
      <c r="G11" s="513"/>
      <c r="H11" s="513"/>
      <c r="I11" s="513"/>
      <c r="J11" s="513"/>
      <c r="K11" s="513"/>
      <c r="L11" s="513"/>
      <c r="M11" s="513"/>
      <c r="N11" s="513"/>
      <c r="O11" s="513"/>
      <c r="P11" s="513"/>
      <c r="Q11" s="513"/>
      <c r="R11" s="513"/>
      <c r="S11" s="513"/>
      <c r="T11" s="513"/>
      <c r="U11" s="514" t="s">
        <v>1585</v>
      </c>
      <c r="V11" s="515"/>
      <c r="W11" s="515"/>
      <c r="X11" s="516"/>
      <c r="Y11" s="517"/>
      <c r="Z11" s="517"/>
      <c r="AA11" s="516"/>
      <c r="AB11" s="517"/>
      <c r="AC11" s="517"/>
      <c r="AD11" s="516"/>
      <c r="AE11" s="515"/>
      <c r="AF11" s="515"/>
      <c r="AG11" s="518"/>
      <c r="AH11" s="519"/>
      <c r="AI11" s="520"/>
      <c r="AJ11" s="517"/>
      <c r="AK11" s="517"/>
      <c r="AL11" s="517"/>
    </row>
    <row r="12" spans="1:40" ht="21.9" customHeight="1" x14ac:dyDescent="0.3">
      <c r="A12" s="512"/>
      <c r="B12" s="513"/>
      <c r="C12" s="513"/>
      <c r="D12" s="513"/>
      <c r="E12" s="513"/>
      <c r="F12" s="513"/>
      <c r="G12" s="513"/>
      <c r="H12" s="513"/>
      <c r="I12" s="513"/>
      <c r="J12" s="513"/>
      <c r="K12" s="513"/>
      <c r="L12" s="513"/>
      <c r="M12" s="513"/>
      <c r="N12" s="513"/>
      <c r="O12" s="513"/>
      <c r="P12" s="513"/>
      <c r="Q12" s="513"/>
      <c r="R12" s="513"/>
      <c r="S12" s="513"/>
      <c r="T12" s="513"/>
      <c r="U12" s="521" t="s">
        <v>1229</v>
      </c>
      <c r="V12" s="493"/>
      <c r="W12" s="493"/>
      <c r="Y12" s="521" t="s">
        <v>1230</v>
      </c>
      <c r="Z12" s="493"/>
      <c r="AC12" s="493" t="s">
        <v>1015</v>
      </c>
      <c r="AD12" s="493"/>
      <c r="AF12" s="493"/>
      <c r="AH12" s="522" t="s">
        <v>975</v>
      </c>
      <c r="AI12" s="493"/>
      <c r="AJ12" s="523"/>
      <c r="AK12" s="493"/>
      <c r="AL12" s="493"/>
    </row>
    <row r="13" spans="1:40" ht="21.9" customHeight="1" x14ac:dyDescent="0.3">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x14ac:dyDescent="0.3">
      <c r="A14" s="512"/>
      <c r="B14" s="513"/>
      <c r="C14" s="513"/>
      <c r="D14" s="513"/>
      <c r="E14" s="513"/>
      <c r="F14" s="513"/>
      <c r="G14" s="513"/>
      <c r="H14" s="513"/>
      <c r="I14" s="513"/>
      <c r="J14" s="513"/>
      <c r="K14" s="513"/>
      <c r="L14" s="513"/>
      <c r="M14" s="513"/>
      <c r="N14" s="513"/>
      <c r="O14" s="513"/>
      <c r="P14" s="513"/>
      <c r="Q14" s="513"/>
      <c r="R14" s="513"/>
      <c r="S14" s="513"/>
      <c r="T14" s="513"/>
      <c r="Z14" s="493"/>
      <c r="AC14" s="493" t="s">
        <v>1016</v>
      </c>
      <c r="AD14" s="493"/>
      <c r="AE14" s="523"/>
      <c r="AF14" s="493"/>
      <c r="AH14" s="493"/>
      <c r="AI14" s="493"/>
      <c r="AJ14" s="493"/>
      <c r="AK14" s="493"/>
      <c r="AL14" s="493"/>
    </row>
    <row r="15" spans="1:40" ht="17.25" customHeight="1" x14ac:dyDescent="0.3">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x14ac:dyDescent="0.3">
      <c r="U16" s="524" t="s">
        <v>1586</v>
      </c>
      <c r="V16" s="493"/>
      <c r="W16" s="493"/>
      <c r="X16" s="493"/>
      <c r="Y16" s="493"/>
      <c r="Z16" s="493"/>
      <c r="AA16" s="493"/>
      <c r="AB16" s="493"/>
      <c r="AC16" s="493"/>
      <c r="AD16" s="493"/>
      <c r="AE16" s="493"/>
      <c r="AF16" s="493"/>
      <c r="AG16" s="493"/>
      <c r="AH16" s="493"/>
      <c r="AL16" s="525" t="s">
        <v>2216</v>
      </c>
    </row>
    <row r="17" spans="21:34" x14ac:dyDescent="0.3">
      <c r="U17" s="524" t="s">
        <v>1588</v>
      </c>
      <c r="V17" s="493"/>
      <c r="W17" s="493"/>
      <c r="X17" s="493"/>
      <c r="Y17" s="493"/>
      <c r="Z17" s="493"/>
      <c r="AA17" s="493"/>
      <c r="AB17" s="493"/>
      <c r="AC17" s="493"/>
      <c r="AD17" s="493"/>
      <c r="AE17" s="493"/>
      <c r="AF17" s="493"/>
      <c r="AG17" s="493"/>
      <c r="AH17" s="493"/>
    </row>
  </sheetData>
  <mergeCells count="36">
    <mergeCell ref="P1:Q1"/>
    <mergeCell ref="R1:T1"/>
    <mergeCell ref="AH1:AI1"/>
    <mergeCell ref="AJ1:AL1"/>
    <mergeCell ref="P2:Q2"/>
    <mergeCell ref="R2:T2"/>
    <mergeCell ref="AH2:AI2"/>
    <mergeCell ref="AJ2:AL2"/>
    <mergeCell ref="A4:T4"/>
    <mergeCell ref="U4:AL4"/>
    <mergeCell ref="A6:R6"/>
    <mergeCell ref="S6:T6"/>
    <mergeCell ref="U6:AJ6"/>
    <mergeCell ref="AK6:AL6"/>
    <mergeCell ref="AL7:AL9"/>
    <mergeCell ref="E8:F8"/>
    <mergeCell ref="G8:H8"/>
    <mergeCell ref="I8:J8"/>
    <mergeCell ref="K8:L8"/>
    <mergeCell ref="AH8:AI8"/>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x14ac:dyDescent="0.3"/>
  <cols>
    <col min="1" max="1" width="93.6640625" customWidth="1"/>
  </cols>
  <sheetData>
    <row r="1" spans="1:2" ht="19.8" x14ac:dyDescent="0.3">
      <c r="A1" s="12" t="s">
        <v>808</v>
      </c>
      <c r="B1" s="1" t="s">
        <v>15</v>
      </c>
    </row>
    <row r="2" spans="1:2" ht="19.8" x14ac:dyDescent="0.3">
      <c r="A2" s="13" t="s">
        <v>540</v>
      </c>
    </row>
    <row r="3" spans="1:2" ht="19.8" x14ac:dyDescent="0.3">
      <c r="A3" s="13" t="s">
        <v>270</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59.4" x14ac:dyDescent="0.3">
      <c r="A14" s="17" t="s">
        <v>782</v>
      </c>
    </row>
    <row r="15" spans="1:2" ht="19.8" x14ac:dyDescent="0.3">
      <c r="A15" s="10" t="s">
        <v>211</v>
      </c>
    </row>
    <row r="16" spans="1:2" ht="19.8" x14ac:dyDescent="0.3">
      <c r="A16" s="9" t="s">
        <v>7</v>
      </c>
    </row>
    <row r="17" spans="1:1" ht="39.6" x14ac:dyDescent="0.3">
      <c r="A17" s="10" t="s">
        <v>271</v>
      </c>
    </row>
    <row r="18" spans="1:1" ht="39.6" x14ac:dyDescent="0.3">
      <c r="A18" s="10" t="s">
        <v>272</v>
      </c>
    </row>
    <row r="19" spans="1:1" ht="19.8" x14ac:dyDescent="0.3">
      <c r="A19" s="10" t="s">
        <v>273</v>
      </c>
    </row>
    <row r="20" spans="1:1" ht="19.8" x14ac:dyDescent="0.3">
      <c r="A20" s="10" t="s">
        <v>274</v>
      </c>
    </row>
    <row r="21" spans="1:1" ht="19.8" x14ac:dyDescent="0.3">
      <c r="A21" s="10" t="s">
        <v>275</v>
      </c>
    </row>
    <row r="22" spans="1:1" ht="19.8" x14ac:dyDescent="0.3">
      <c r="A22" s="10" t="s">
        <v>276</v>
      </c>
    </row>
    <row r="23" spans="1:1" ht="19.8" x14ac:dyDescent="0.3">
      <c r="A23" s="10" t="s">
        <v>220</v>
      </c>
    </row>
    <row r="24" spans="1:1" ht="19.8" x14ac:dyDescent="0.3">
      <c r="A24" s="10" t="s">
        <v>254</v>
      </c>
    </row>
    <row r="25" spans="1:1" ht="19.8" x14ac:dyDescent="0.3">
      <c r="A25" s="10" t="s">
        <v>135</v>
      </c>
    </row>
    <row r="26" spans="1:1" ht="19.8" x14ac:dyDescent="0.3">
      <c r="A26" s="10" t="s">
        <v>573</v>
      </c>
    </row>
    <row r="27" spans="1:1" ht="19.8" x14ac:dyDescent="0.3">
      <c r="A27" s="10" t="s">
        <v>9</v>
      </c>
    </row>
    <row r="28" spans="1:1" ht="19.8" x14ac:dyDescent="0.3">
      <c r="A28" s="14" t="s">
        <v>10</v>
      </c>
    </row>
    <row r="29" spans="1:1" ht="39.6" x14ac:dyDescent="0.3">
      <c r="A29" s="10" t="s">
        <v>574</v>
      </c>
    </row>
    <row r="30" spans="1:1" ht="39.6" x14ac:dyDescent="0.3">
      <c r="A30" s="10" t="s">
        <v>222</v>
      </c>
    </row>
    <row r="31" spans="1:1" ht="19.8" x14ac:dyDescent="0.3">
      <c r="A31" s="14" t="s">
        <v>11</v>
      </c>
    </row>
    <row r="32" spans="1:1" ht="39.6" x14ac:dyDescent="0.3">
      <c r="A32" s="10" t="s">
        <v>277</v>
      </c>
    </row>
    <row r="33" spans="1:1" ht="19.8" x14ac:dyDescent="0.3">
      <c r="A33" s="10" t="s">
        <v>39</v>
      </c>
    </row>
    <row r="34" spans="1:1" ht="39.6" x14ac:dyDescent="0.3">
      <c r="A34" s="15" t="s">
        <v>14</v>
      </c>
    </row>
    <row r="35" spans="1:1" ht="20.399999999999999" thickBot="1" x14ac:dyDescent="0.35">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x14ac:dyDescent="0.3"/>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x14ac:dyDescent="0.3">
      <c r="A1" s="526"/>
    </row>
    <row r="2" spans="1:26" x14ac:dyDescent="0.3">
      <c r="A2" s="2200" t="s">
        <v>1589</v>
      </c>
      <c r="B2" s="2200"/>
      <c r="C2" s="2200"/>
      <c r="D2" s="493"/>
      <c r="E2" s="493"/>
      <c r="F2" s="493"/>
      <c r="G2" s="493"/>
      <c r="H2" s="493"/>
      <c r="I2" s="493"/>
      <c r="J2" s="493"/>
      <c r="K2" s="493"/>
      <c r="L2" s="493"/>
      <c r="M2" s="493"/>
      <c r="N2" s="493"/>
      <c r="O2" s="493"/>
      <c r="P2" s="493"/>
      <c r="Q2" s="493"/>
      <c r="R2" s="493"/>
      <c r="S2" s="493"/>
      <c r="T2" s="493"/>
      <c r="U2" s="2183" t="s">
        <v>878</v>
      </c>
      <c r="V2" s="2184"/>
      <c r="W2" s="2201" t="s">
        <v>1590</v>
      </c>
      <c r="X2" s="2201"/>
      <c r="Y2" s="2201"/>
      <c r="Z2" s="147" t="s">
        <v>880</v>
      </c>
    </row>
    <row r="3" spans="1:26" x14ac:dyDescent="0.3">
      <c r="A3" s="527" t="s">
        <v>1591</v>
      </c>
      <c r="B3" s="527"/>
      <c r="C3" s="527"/>
      <c r="D3" s="528" t="s">
        <v>1559</v>
      </c>
      <c r="E3" s="529"/>
      <c r="F3" s="529"/>
      <c r="G3" s="529"/>
      <c r="H3" s="529"/>
      <c r="I3" s="529"/>
      <c r="J3" s="529"/>
      <c r="K3" s="529"/>
      <c r="L3" s="529"/>
      <c r="M3" s="529"/>
      <c r="N3" s="529"/>
      <c r="O3" s="529"/>
      <c r="P3" s="529"/>
      <c r="Q3" s="529"/>
      <c r="R3" s="529"/>
      <c r="S3" s="529"/>
      <c r="T3" s="529"/>
      <c r="U3" s="2183" t="s">
        <v>1163</v>
      </c>
      <c r="V3" s="2184"/>
      <c r="W3" s="2187" t="s">
        <v>1592</v>
      </c>
      <c r="X3" s="2187"/>
      <c r="Y3" s="2187"/>
    </row>
    <row r="4" spans="1:26" ht="30.6" x14ac:dyDescent="0.3">
      <c r="A4" s="2199" t="s">
        <v>1593</v>
      </c>
      <c r="B4" s="2199"/>
      <c r="C4" s="2199"/>
      <c r="D4" s="2199"/>
      <c r="E4" s="2199"/>
      <c r="F4" s="2199"/>
      <c r="G4" s="2199"/>
      <c r="H4" s="2199"/>
      <c r="I4" s="2199"/>
      <c r="J4" s="2199"/>
      <c r="K4" s="2199"/>
      <c r="L4" s="2199"/>
      <c r="M4" s="2199"/>
      <c r="N4" s="2199"/>
      <c r="O4" s="2199"/>
      <c r="P4" s="2199"/>
      <c r="Q4" s="2199"/>
      <c r="R4" s="2199"/>
      <c r="S4" s="2199"/>
      <c r="T4" s="2199"/>
      <c r="U4" s="2199"/>
      <c r="V4" s="2199"/>
      <c r="W4" s="2199"/>
      <c r="X4" s="2199"/>
      <c r="Y4" s="2199"/>
    </row>
    <row r="5" spans="1:26" x14ac:dyDescent="0.3">
      <c r="A5" s="2166" t="s">
        <v>2212</v>
      </c>
      <c r="B5" s="2166"/>
      <c r="C5" s="2166"/>
      <c r="D5" s="2166"/>
      <c r="E5" s="2166"/>
      <c r="F5" s="2166"/>
      <c r="G5" s="2166"/>
      <c r="H5" s="2166"/>
      <c r="I5" s="2166"/>
      <c r="J5" s="2166"/>
      <c r="K5" s="2166"/>
      <c r="L5" s="2166"/>
      <c r="M5" s="2166"/>
      <c r="N5" s="2166"/>
      <c r="O5" s="2166"/>
      <c r="P5" s="2166"/>
      <c r="Q5" s="2166"/>
      <c r="R5" s="2166"/>
      <c r="S5" s="2166"/>
      <c r="T5" s="2166"/>
      <c r="U5" s="2166"/>
      <c r="V5" s="2166"/>
      <c r="W5" s="2166"/>
      <c r="X5" s="2166"/>
      <c r="Y5" s="1067" t="s">
        <v>2213</v>
      </c>
    </row>
    <row r="6" spans="1:26" x14ac:dyDescent="0.3">
      <c r="A6" s="2192" t="s">
        <v>1594</v>
      </c>
      <c r="B6" s="2193" t="s">
        <v>1595</v>
      </c>
      <c r="C6" s="2195" t="s">
        <v>1596</v>
      </c>
      <c r="D6" s="2196"/>
      <c r="E6" s="2183" t="s">
        <v>1597</v>
      </c>
      <c r="F6" s="2183"/>
      <c r="G6" s="2190" t="s">
        <v>1598</v>
      </c>
      <c r="H6" s="2190"/>
      <c r="I6" s="2190"/>
      <c r="J6" s="2190"/>
      <c r="K6" s="2190" t="s">
        <v>1599</v>
      </c>
      <c r="L6" s="2190"/>
      <c r="M6" s="2190"/>
      <c r="N6" s="2190"/>
      <c r="O6" s="2190" t="s">
        <v>1600</v>
      </c>
      <c r="P6" s="2190"/>
      <c r="Q6" s="2190"/>
      <c r="R6" s="2190"/>
      <c r="S6" s="2190" t="s">
        <v>1601</v>
      </c>
      <c r="T6" s="2190"/>
      <c r="U6" s="2190"/>
      <c r="V6" s="2190" t="s">
        <v>1602</v>
      </c>
      <c r="W6" s="2190"/>
      <c r="X6" s="2190"/>
      <c r="Y6" s="2191"/>
    </row>
    <row r="7" spans="1:26" ht="69" x14ac:dyDescent="0.3">
      <c r="A7" s="2192"/>
      <c r="B7" s="2194"/>
      <c r="C7" s="2197"/>
      <c r="D7" s="2198"/>
      <c r="E7" s="530" t="s">
        <v>1216</v>
      </c>
      <c r="F7" s="530" t="s">
        <v>1217</v>
      </c>
      <c r="G7" s="530" t="s">
        <v>1603</v>
      </c>
      <c r="H7" s="530" t="s">
        <v>1604</v>
      </c>
      <c r="I7" s="530" t="s">
        <v>1605</v>
      </c>
      <c r="J7" s="530" t="s">
        <v>1606</v>
      </c>
      <c r="K7" s="530" t="s">
        <v>1607</v>
      </c>
      <c r="L7" s="530" t="s">
        <v>1608</v>
      </c>
      <c r="M7" s="530" t="s">
        <v>1609</v>
      </c>
      <c r="N7" s="530" t="s">
        <v>1610</v>
      </c>
      <c r="O7" s="531" t="s">
        <v>1611</v>
      </c>
      <c r="P7" s="531" t="s">
        <v>1612</v>
      </c>
      <c r="Q7" s="531" t="s">
        <v>1613</v>
      </c>
      <c r="R7" s="531" t="s">
        <v>1614</v>
      </c>
      <c r="S7" s="530" t="s">
        <v>1615</v>
      </c>
      <c r="T7" s="530" t="s">
        <v>1616</v>
      </c>
      <c r="U7" s="530" t="s">
        <v>1617</v>
      </c>
      <c r="V7" s="530" t="s">
        <v>1618</v>
      </c>
      <c r="W7" s="530" t="s">
        <v>1619</v>
      </c>
      <c r="X7" s="530" t="s">
        <v>1620</v>
      </c>
      <c r="Y7" s="532" t="s">
        <v>1621</v>
      </c>
    </row>
    <row r="8" spans="1:26" x14ac:dyDescent="0.3">
      <c r="A8" s="533" t="s">
        <v>1031</v>
      </c>
      <c r="B8" s="534"/>
      <c r="C8" s="2188"/>
      <c r="D8" s="2189"/>
      <c r="E8" s="535"/>
      <c r="F8" s="535"/>
      <c r="G8" s="535"/>
      <c r="H8" s="535"/>
      <c r="I8" s="535"/>
      <c r="J8" s="535"/>
      <c r="K8" s="535"/>
      <c r="L8" s="535"/>
      <c r="M8" s="535"/>
      <c r="N8" s="535"/>
      <c r="O8" s="535"/>
      <c r="P8" s="535"/>
      <c r="Q8" s="535"/>
      <c r="R8" s="535"/>
      <c r="S8" s="535"/>
      <c r="T8" s="535"/>
      <c r="U8" s="535"/>
      <c r="V8" s="535"/>
      <c r="W8" s="535"/>
      <c r="X8" s="535"/>
      <c r="Y8" s="511"/>
    </row>
    <row r="9" spans="1:26" x14ac:dyDescent="0.3">
      <c r="A9" s="533" t="s">
        <v>2209</v>
      </c>
      <c r="B9" s="534">
        <v>7</v>
      </c>
      <c r="C9" s="2188">
        <f>E9+F9</f>
        <v>9</v>
      </c>
      <c r="D9" s="2189"/>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x14ac:dyDescent="0.3">
      <c r="A10" s="533"/>
      <c r="B10" s="534"/>
      <c r="C10" s="2188"/>
      <c r="D10" s="2189"/>
      <c r="E10" s="535"/>
      <c r="F10" s="535"/>
      <c r="G10" s="535"/>
      <c r="H10" s="535"/>
      <c r="I10" s="535"/>
      <c r="J10" s="535"/>
      <c r="K10" s="535"/>
      <c r="L10" s="535"/>
      <c r="M10" s="535"/>
      <c r="N10" s="535"/>
      <c r="O10" s="535"/>
      <c r="P10" s="535"/>
      <c r="Q10" s="535"/>
      <c r="R10" s="535"/>
      <c r="S10" s="535"/>
      <c r="T10" s="535"/>
      <c r="U10" s="535"/>
      <c r="V10" s="535"/>
      <c r="W10" s="535"/>
      <c r="X10" s="535"/>
      <c r="Y10" s="511"/>
    </row>
    <row r="11" spans="1:26" x14ac:dyDescent="0.3">
      <c r="A11" s="533"/>
      <c r="B11" s="534"/>
      <c r="C11" s="2188"/>
      <c r="D11" s="2189"/>
      <c r="E11" s="535"/>
      <c r="F11" s="535"/>
      <c r="G11" s="535"/>
      <c r="H11" s="535"/>
      <c r="I11" s="535"/>
      <c r="J11" s="535"/>
      <c r="K11" s="535"/>
      <c r="L11" s="535"/>
      <c r="M11" s="535"/>
      <c r="N11" s="535"/>
      <c r="O11" s="535"/>
      <c r="P11" s="535"/>
      <c r="Q11" s="535"/>
      <c r="R11" s="535"/>
      <c r="S11" s="535"/>
      <c r="T11" s="535"/>
      <c r="U11" s="535"/>
      <c r="V11" s="535"/>
      <c r="W11" s="535"/>
      <c r="X11" s="535"/>
      <c r="Y11" s="511"/>
    </row>
    <row r="12" spans="1:26" x14ac:dyDescent="0.3">
      <c r="A12" s="533"/>
      <c r="B12" s="534"/>
      <c r="C12" s="2188"/>
      <c r="D12" s="2189"/>
      <c r="E12" s="535"/>
      <c r="F12" s="535"/>
      <c r="G12" s="535"/>
      <c r="H12" s="535"/>
      <c r="I12" s="535"/>
      <c r="J12" s="535"/>
      <c r="K12" s="535"/>
      <c r="L12" s="535"/>
      <c r="M12" s="535"/>
      <c r="N12" s="535"/>
      <c r="O12" s="535"/>
      <c r="P12" s="535"/>
      <c r="Q12" s="535"/>
      <c r="R12" s="535"/>
      <c r="S12" s="535"/>
      <c r="T12" s="535"/>
      <c r="U12" s="535"/>
      <c r="V12" s="535"/>
      <c r="W12" s="535"/>
      <c r="X12" s="535"/>
      <c r="Y12" s="511"/>
    </row>
    <row r="13" spans="1:26" x14ac:dyDescent="0.3">
      <c r="A13" s="533"/>
      <c r="B13" s="534"/>
      <c r="C13" s="2188"/>
      <c r="D13" s="2189"/>
      <c r="E13" s="535"/>
      <c r="F13" s="535"/>
      <c r="G13" s="535"/>
      <c r="H13" s="535"/>
      <c r="I13" s="535"/>
      <c r="J13" s="535"/>
      <c r="K13" s="535"/>
      <c r="L13" s="535"/>
      <c r="M13" s="535"/>
      <c r="N13" s="535"/>
      <c r="O13" s="535"/>
      <c r="P13" s="535"/>
      <c r="Q13" s="535"/>
      <c r="R13" s="535"/>
      <c r="S13" s="535"/>
      <c r="T13" s="535"/>
      <c r="U13" s="535"/>
      <c r="V13" s="535"/>
      <c r="W13" s="535"/>
      <c r="X13" s="535"/>
      <c r="Y13" s="511"/>
    </row>
    <row r="14" spans="1:26" x14ac:dyDescent="0.3">
      <c r="A14" s="533"/>
      <c r="B14" s="534"/>
      <c r="C14" s="2188"/>
      <c r="D14" s="2189"/>
      <c r="E14" s="535"/>
      <c r="F14" s="535"/>
      <c r="G14" s="535"/>
      <c r="H14" s="535"/>
      <c r="I14" s="535"/>
      <c r="J14" s="535"/>
      <c r="K14" s="535"/>
      <c r="L14" s="535"/>
      <c r="M14" s="535"/>
      <c r="N14" s="535"/>
      <c r="O14" s="535"/>
      <c r="P14" s="535"/>
      <c r="Q14" s="535"/>
      <c r="R14" s="535"/>
      <c r="S14" s="535"/>
      <c r="T14" s="535"/>
      <c r="U14" s="535"/>
      <c r="V14" s="535"/>
      <c r="W14" s="535"/>
      <c r="X14" s="535"/>
      <c r="Y14" s="511"/>
    </row>
    <row r="15" spans="1:26" x14ac:dyDescent="0.3">
      <c r="A15" s="533"/>
      <c r="B15" s="534"/>
      <c r="C15" s="2188"/>
      <c r="D15" s="2189"/>
      <c r="E15" s="535"/>
      <c r="F15" s="535"/>
      <c r="G15" s="535"/>
      <c r="H15" s="535"/>
      <c r="I15" s="535"/>
      <c r="J15" s="535"/>
      <c r="K15" s="535"/>
      <c r="L15" s="535"/>
      <c r="M15" s="535"/>
      <c r="N15" s="535"/>
      <c r="O15" s="535"/>
      <c r="P15" s="535"/>
      <c r="Q15" s="535"/>
      <c r="R15" s="535"/>
      <c r="S15" s="535"/>
      <c r="T15" s="535"/>
      <c r="U15" s="535"/>
      <c r="V15" s="535"/>
      <c r="W15" s="535"/>
      <c r="X15" s="535"/>
      <c r="Y15" s="511"/>
    </row>
    <row r="16" spans="1:26" x14ac:dyDescent="0.3">
      <c r="A16" s="533"/>
      <c r="B16" s="534"/>
      <c r="C16" s="2188"/>
      <c r="D16" s="2189"/>
      <c r="E16" s="535"/>
      <c r="F16" s="535"/>
      <c r="G16" s="535"/>
      <c r="H16" s="535"/>
      <c r="I16" s="535"/>
      <c r="J16" s="535"/>
      <c r="K16" s="535"/>
      <c r="L16" s="535"/>
      <c r="M16" s="535"/>
      <c r="N16" s="535"/>
      <c r="O16" s="535"/>
      <c r="P16" s="535"/>
      <c r="Q16" s="535"/>
      <c r="R16" s="535"/>
      <c r="S16" s="535"/>
      <c r="T16" s="535"/>
      <c r="U16" s="535"/>
      <c r="V16" s="535"/>
      <c r="W16" s="535"/>
      <c r="X16" s="535"/>
      <c r="Y16" s="511"/>
    </row>
    <row r="17" spans="1:25" x14ac:dyDescent="0.3">
      <c r="A17" s="521" t="s">
        <v>973</v>
      </c>
      <c r="B17" s="521"/>
      <c r="C17" s="536"/>
      <c r="E17" s="493"/>
      <c r="F17" s="502" t="s">
        <v>1230</v>
      </c>
      <c r="H17" s="502"/>
      <c r="K17" s="493"/>
      <c r="L17" s="503" t="s">
        <v>1622</v>
      </c>
      <c r="N17" s="503"/>
      <c r="Q17" s="493" t="s">
        <v>1623</v>
      </c>
      <c r="S17" s="493"/>
      <c r="T17" s="493"/>
      <c r="V17" s="493" t="s">
        <v>1624</v>
      </c>
      <c r="X17" s="503"/>
    </row>
    <row r="18" spans="1:25" x14ac:dyDescent="0.3">
      <c r="C18" s="536"/>
      <c r="D18" s="493"/>
      <c r="E18" s="493"/>
      <c r="G18" s="493"/>
      <c r="H18" s="493"/>
      <c r="J18" s="493"/>
      <c r="K18" s="493"/>
      <c r="L18" s="503" t="s">
        <v>1016</v>
      </c>
      <c r="N18" s="503"/>
      <c r="Q18" s="523"/>
      <c r="R18" s="493"/>
      <c r="S18" s="493"/>
      <c r="T18" s="493"/>
      <c r="U18" s="523"/>
      <c r="V18" s="493"/>
      <c r="W18" s="493"/>
      <c r="X18" s="493"/>
      <c r="Y18" s="493"/>
    </row>
    <row r="19" spans="1:25" ht="20.100000000000001" customHeight="1" x14ac:dyDescent="0.3">
      <c r="A19" s="524" t="s">
        <v>1586</v>
      </c>
      <c r="B19" s="493"/>
      <c r="C19" s="493"/>
      <c r="D19" s="493"/>
      <c r="E19" s="493"/>
      <c r="F19" s="493"/>
      <c r="G19" s="493"/>
      <c r="H19" s="493"/>
      <c r="I19" s="493"/>
      <c r="J19" s="493"/>
      <c r="K19" s="493"/>
      <c r="L19" s="493"/>
      <c r="M19" s="493"/>
      <c r="N19" s="493"/>
      <c r="O19" s="493"/>
      <c r="X19" s="537" t="s">
        <v>1587</v>
      </c>
    </row>
    <row r="20" spans="1:25" ht="20.100000000000001" customHeight="1" x14ac:dyDescent="0.3">
      <c r="A20" s="524" t="s">
        <v>1625</v>
      </c>
      <c r="B20" s="493"/>
      <c r="C20" s="493"/>
      <c r="D20" s="493"/>
      <c r="E20" s="493"/>
      <c r="F20" s="493"/>
      <c r="G20" s="493"/>
      <c r="H20" s="493"/>
      <c r="I20" s="493"/>
      <c r="J20" s="493"/>
      <c r="K20" s="493"/>
      <c r="L20" s="493"/>
      <c r="M20" s="493"/>
      <c r="N20" s="493"/>
      <c r="O20" s="493"/>
    </row>
  </sheetData>
  <mergeCells count="25">
    <mergeCell ref="A4:Y4"/>
    <mergeCell ref="A2:C2"/>
    <mergeCell ref="U2:V2"/>
    <mergeCell ref="W2:Y2"/>
    <mergeCell ref="U3:V3"/>
    <mergeCell ref="W3:Y3"/>
    <mergeCell ref="K6:N6"/>
    <mergeCell ref="O6:R6"/>
    <mergeCell ref="S6:U6"/>
    <mergeCell ref="V6:Y6"/>
    <mergeCell ref="A5:X5"/>
    <mergeCell ref="A6:A7"/>
    <mergeCell ref="B6:B7"/>
    <mergeCell ref="C6:D7"/>
    <mergeCell ref="E6:F6"/>
    <mergeCell ref="G6:J6"/>
    <mergeCell ref="C14:D14"/>
    <mergeCell ref="C15:D15"/>
    <mergeCell ref="C16:D16"/>
    <mergeCell ref="C8:D8"/>
    <mergeCell ref="C9:D9"/>
    <mergeCell ref="C10:D10"/>
    <mergeCell ref="C11:D11"/>
    <mergeCell ref="C12:D12"/>
    <mergeCell ref="C13:D1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x14ac:dyDescent="0.3"/>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x14ac:dyDescent="0.3">
      <c r="A1" s="489" t="s">
        <v>1056</v>
      </c>
      <c r="B1" s="490"/>
      <c r="C1" s="493"/>
      <c r="N1" s="538"/>
      <c r="O1" s="492" t="s">
        <v>1626</v>
      </c>
      <c r="P1" s="2203" t="s">
        <v>1627</v>
      </c>
      <c r="Q1" s="2204"/>
      <c r="R1" s="147" t="s">
        <v>880</v>
      </c>
    </row>
    <row r="2" spans="1:18" ht="16.5" customHeight="1" x14ac:dyDescent="0.3">
      <c r="A2" s="489" t="s">
        <v>1558</v>
      </c>
      <c r="B2" s="494" t="s">
        <v>1559</v>
      </c>
      <c r="C2" s="493"/>
      <c r="N2" s="539"/>
      <c r="O2" s="492" t="s">
        <v>1628</v>
      </c>
      <c r="P2" s="2205" t="s">
        <v>1629</v>
      </c>
      <c r="Q2" s="2206"/>
    </row>
    <row r="3" spans="1:18" ht="41.25" customHeight="1" x14ac:dyDescent="0.3">
      <c r="A3" s="2207" t="s">
        <v>1630</v>
      </c>
      <c r="B3" s="2208"/>
      <c r="C3" s="2208"/>
      <c r="D3" s="2208"/>
      <c r="E3" s="2208"/>
      <c r="F3" s="2208"/>
      <c r="G3" s="2208"/>
      <c r="H3" s="2208"/>
      <c r="I3" s="2208"/>
      <c r="J3" s="2208"/>
      <c r="K3" s="2208"/>
      <c r="L3" s="2208"/>
      <c r="M3" s="2208"/>
      <c r="N3" s="2209"/>
      <c r="O3" s="2209"/>
      <c r="P3" s="2209"/>
      <c r="Q3" s="2209"/>
    </row>
    <row r="4" spans="1:18" ht="17.25" customHeight="1" thickBot="1" x14ac:dyDescent="0.35">
      <c r="B4" s="502"/>
      <c r="C4" s="502"/>
      <c r="D4" s="502"/>
      <c r="F4" s="502"/>
      <c r="G4" s="2181" t="s">
        <v>2215</v>
      </c>
      <c r="H4" s="2181"/>
      <c r="I4" s="2181"/>
      <c r="J4" s="2181"/>
      <c r="K4" s="502"/>
      <c r="L4" s="502"/>
      <c r="M4" s="502"/>
      <c r="N4" s="502"/>
      <c r="O4" s="502"/>
      <c r="P4" s="2210" t="s">
        <v>1631</v>
      </c>
      <c r="Q4" s="2210"/>
    </row>
    <row r="5" spans="1:18" s="502" customFormat="1" ht="24.9" customHeight="1" x14ac:dyDescent="0.3">
      <c r="A5" s="2159" t="s">
        <v>1632</v>
      </c>
      <c r="B5" s="2211" t="s">
        <v>1633</v>
      </c>
      <c r="C5" s="2212"/>
      <c r="D5" s="2212"/>
      <c r="E5" s="2212"/>
      <c r="F5" s="2212"/>
      <c r="G5" s="2212"/>
      <c r="H5" s="2212"/>
      <c r="I5" s="2212"/>
      <c r="J5" s="2212"/>
      <c r="K5" s="2212"/>
      <c r="L5" s="2212"/>
      <c r="M5" s="2213"/>
      <c r="N5" s="2214" t="s">
        <v>1634</v>
      </c>
      <c r="O5" s="1841"/>
      <c r="P5" s="1841"/>
      <c r="Q5" s="1841"/>
    </row>
    <row r="6" spans="1:18" s="502" customFormat="1" ht="24.9" customHeight="1" x14ac:dyDescent="0.3">
      <c r="A6" s="2160"/>
      <c r="B6" s="1874" t="s">
        <v>1635</v>
      </c>
      <c r="C6" s="1915"/>
      <c r="D6" s="1915"/>
      <c r="E6" s="1916"/>
      <c r="F6" s="1874" t="s">
        <v>1636</v>
      </c>
      <c r="G6" s="1915"/>
      <c r="H6" s="1915"/>
      <c r="I6" s="1916"/>
      <c r="J6" s="1874" t="s">
        <v>1637</v>
      </c>
      <c r="K6" s="1915"/>
      <c r="L6" s="1915"/>
      <c r="M6" s="2218"/>
      <c r="N6" s="2215"/>
      <c r="O6" s="1851"/>
      <c r="P6" s="1851"/>
      <c r="Q6" s="1851"/>
    </row>
    <row r="7" spans="1:18" s="502" customFormat="1" ht="24.9" customHeight="1" x14ac:dyDescent="0.3">
      <c r="A7" s="2160"/>
      <c r="B7" s="2193" t="s">
        <v>1638</v>
      </c>
      <c r="C7" s="2195" t="s">
        <v>1639</v>
      </c>
      <c r="D7" s="227"/>
      <c r="E7" s="2195" t="s">
        <v>1640</v>
      </c>
      <c r="F7" s="2193" t="s">
        <v>1638</v>
      </c>
      <c r="G7" s="2195" t="s">
        <v>1639</v>
      </c>
      <c r="H7" s="227"/>
      <c r="I7" s="2195" t="s">
        <v>1640</v>
      </c>
      <c r="J7" s="2193" t="s">
        <v>1638</v>
      </c>
      <c r="K7" s="2195" t="s">
        <v>1639</v>
      </c>
      <c r="L7" s="227"/>
      <c r="M7" s="2195" t="s">
        <v>1640</v>
      </c>
      <c r="N7" s="2216" t="s">
        <v>1638</v>
      </c>
      <c r="O7" s="2195" t="s">
        <v>1639</v>
      </c>
      <c r="P7" s="227"/>
      <c r="Q7" s="2195" t="s">
        <v>1640</v>
      </c>
    </row>
    <row r="8" spans="1:18" s="502" customFormat="1" ht="45" customHeight="1" thickBot="1" x14ac:dyDescent="0.35">
      <c r="A8" s="2161"/>
      <c r="B8" s="2219"/>
      <c r="C8" s="2202"/>
      <c r="D8" s="540" t="s">
        <v>1641</v>
      </c>
      <c r="E8" s="2202"/>
      <c r="F8" s="2219"/>
      <c r="G8" s="2202"/>
      <c r="H8" s="540" t="s">
        <v>1641</v>
      </c>
      <c r="I8" s="2202"/>
      <c r="J8" s="2219"/>
      <c r="K8" s="2202"/>
      <c r="L8" s="540" t="s">
        <v>1641</v>
      </c>
      <c r="M8" s="2202"/>
      <c r="N8" s="2217"/>
      <c r="O8" s="2202"/>
      <c r="P8" s="540" t="s">
        <v>1641</v>
      </c>
      <c r="Q8" s="2202"/>
    </row>
    <row r="9" spans="1:18" s="493" customFormat="1" ht="50.1" customHeight="1" x14ac:dyDescent="0.3">
      <c r="A9" s="1022" t="s">
        <v>2214</v>
      </c>
      <c r="B9" s="541">
        <f>C9+E9</f>
        <v>35</v>
      </c>
      <c r="C9" s="541">
        <f>G9+K9</f>
        <v>17</v>
      </c>
      <c r="D9" s="1068">
        <f>C9/B9</f>
        <v>0.48571428571428571</v>
      </c>
      <c r="E9" s="541">
        <f>I9+M9</f>
        <v>18</v>
      </c>
      <c r="F9" s="541">
        <f>G9+I9</f>
        <v>29</v>
      </c>
      <c r="G9" s="541">
        <v>14</v>
      </c>
      <c r="H9" s="1068">
        <f>G9/F9</f>
        <v>0.48275862068965519</v>
      </c>
      <c r="I9" s="541">
        <v>15</v>
      </c>
      <c r="J9" s="541">
        <f>K9+M9</f>
        <v>6</v>
      </c>
      <c r="K9" s="541">
        <v>3</v>
      </c>
      <c r="L9" s="1068">
        <f>K9/J9</f>
        <v>0.5</v>
      </c>
      <c r="M9" s="542">
        <v>3</v>
      </c>
      <c r="N9" s="543">
        <f>O9+Q9</f>
        <v>6</v>
      </c>
      <c r="O9" s="541">
        <v>4</v>
      </c>
      <c r="P9" s="1068">
        <f>O9/N9</f>
        <v>0.66666666666666663</v>
      </c>
      <c r="Q9" s="542">
        <v>2</v>
      </c>
    </row>
    <row r="10" spans="1:18" ht="50.1" customHeight="1" thickBot="1" x14ac:dyDescent="0.35">
      <c r="A10" s="514" t="s">
        <v>1585</v>
      </c>
      <c r="B10" s="515"/>
      <c r="C10" s="515"/>
      <c r="D10" s="516"/>
      <c r="E10" s="517"/>
      <c r="F10" s="517"/>
      <c r="G10" s="516"/>
      <c r="H10" s="517"/>
      <c r="I10" s="517"/>
      <c r="J10" s="516"/>
      <c r="K10" s="515"/>
      <c r="L10" s="515"/>
      <c r="M10" s="518"/>
      <c r="N10" s="519"/>
      <c r="O10" s="516"/>
      <c r="P10" s="516"/>
      <c r="Q10" s="516"/>
    </row>
    <row r="11" spans="1:18" ht="16.5" customHeight="1" x14ac:dyDescent="0.3">
      <c r="A11" s="521" t="s">
        <v>1229</v>
      </c>
      <c r="B11" s="493"/>
      <c r="C11" s="493"/>
      <c r="E11" s="521" t="s">
        <v>1230</v>
      </c>
      <c r="F11" s="493"/>
      <c r="I11" s="493" t="s">
        <v>1015</v>
      </c>
      <c r="J11" s="493"/>
      <c r="L11" s="493"/>
      <c r="N11" s="522" t="s">
        <v>1642</v>
      </c>
      <c r="O11" s="493"/>
    </row>
    <row r="12" spans="1:18" ht="16.5" customHeight="1" x14ac:dyDescent="0.3">
      <c r="A12" s="521"/>
      <c r="B12" s="493"/>
      <c r="C12" s="493"/>
      <c r="E12" s="521"/>
      <c r="F12" s="493"/>
      <c r="I12" s="493"/>
      <c r="J12" s="493"/>
      <c r="L12" s="493"/>
      <c r="N12" s="522"/>
      <c r="O12" s="493"/>
    </row>
    <row r="13" spans="1:18" ht="16.5" customHeight="1" x14ac:dyDescent="0.3">
      <c r="F13" s="493"/>
      <c r="I13" s="493" t="s">
        <v>1016</v>
      </c>
      <c r="J13" s="493"/>
      <c r="K13" s="523"/>
      <c r="L13" s="493"/>
      <c r="N13" s="493"/>
      <c r="O13" s="493"/>
    </row>
    <row r="14" spans="1:18" ht="16.5" customHeight="1" x14ac:dyDescent="0.3">
      <c r="F14" s="493"/>
      <c r="I14" s="493"/>
      <c r="J14" s="493"/>
      <c r="K14" s="523"/>
      <c r="L14" s="493"/>
      <c r="N14" s="493"/>
      <c r="O14" s="493"/>
    </row>
    <row r="15" spans="1:18" ht="16.5" customHeight="1" x14ac:dyDescent="0.3">
      <c r="A15" s="524" t="s">
        <v>1586</v>
      </c>
      <c r="B15" s="544"/>
      <c r="C15" s="544"/>
      <c r="D15" s="544"/>
      <c r="E15" s="544"/>
      <c r="F15" s="544"/>
      <c r="G15" s="544"/>
      <c r="H15" s="544"/>
      <c r="I15" s="544"/>
      <c r="J15" s="544"/>
      <c r="K15" s="544"/>
      <c r="L15" s="544"/>
      <c r="M15" s="544"/>
      <c r="N15" s="545"/>
      <c r="O15" s="545"/>
      <c r="P15" s="545"/>
      <c r="Q15" s="546" t="s">
        <v>2216</v>
      </c>
    </row>
    <row r="16" spans="1:18" ht="16.5" customHeight="1" x14ac:dyDescent="0.3">
      <c r="A16" s="524" t="s">
        <v>1643</v>
      </c>
    </row>
    <row r="17" spans="1:1" ht="16.5" customHeight="1" x14ac:dyDescent="0.3">
      <c r="A17" s="547" t="s">
        <v>1644</v>
      </c>
    </row>
  </sheetData>
  <mergeCells count="23">
    <mergeCell ref="I7:I8"/>
    <mergeCell ref="J7:J8"/>
    <mergeCell ref="B7:B8"/>
    <mergeCell ref="C7:C8"/>
    <mergeCell ref="E7:E8"/>
    <mergeCell ref="F7:F8"/>
    <mergeCell ref="G7:G8"/>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x14ac:dyDescent="0.25"/>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x14ac:dyDescent="0.3">
      <c r="A1" s="489" t="s">
        <v>1056</v>
      </c>
      <c r="C1" s="549"/>
      <c r="D1" s="549"/>
      <c r="E1" s="549"/>
      <c r="F1" s="549"/>
      <c r="G1" s="549"/>
      <c r="H1" s="549"/>
      <c r="I1" s="549"/>
      <c r="J1" s="2220"/>
      <c r="K1" s="2220"/>
      <c r="L1" s="2220"/>
      <c r="M1" s="2220"/>
      <c r="N1" s="147" t="s">
        <v>880</v>
      </c>
      <c r="O1" s="552"/>
      <c r="P1" s="553"/>
      <c r="Q1" s="553"/>
      <c r="R1" s="552"/>
      <c r="S1" s="551"/>
      <c r="T1" s="551"/>
      <c r="U1" s="551"/>
      <c r="V1" s="552"/>
      <c r="W1" s="552"/>
    </row>
    <row r="2" spans="1:24" s="548" customFormat="1" ht="20.100000000000001" customHeight="1" x14ac:dyDescent="0.3">
      <c r="A2" s="554" t="s">
        <v>1558</v>
      </c>
      <c r="B2" s="555" t="s">
        <v>1645</v>
      </c>
      <c r="C2" s="549"/>
      <c r="D2" s="549"/>
      <c r="E2" s="549"/>
      <c r="F2" s="549"/>
      <c r="G2" s="549"/>
      <c r="H2" s="549"/>
      <c r="I2" s="549"/>
      <c r="J2" s="2220"/>
      <c r="K2" s="2220"/>
      <c r="L2" s="2220"/>
      <c r="M2" s="2220"/>
      <c r="N2" s="552"/>
      <c r="O2" s="552"/>
      <c r="P2" s="553"/>
      <c r="Q2" s="553"/>
      <c r="R2" s="552"/>
      <c r="S2" s="552"/>
      <c r="T2" s="552"/>
      <c r="U2" s="552"/>
      <c r="V2" s="552"/>
      <c r="W2" s="552"/>
    </row>
    <row r="3" spans="1:24" ht="30" customHeight="1" x14ac:dyDescent="0.4">
      <c r="A3" s="2221" t="s">
        <v>1646</v>
      </c>
      <c r="B3" s="2221"/>
      <c r="C3" s="2221"/>
      <c r="D3" s="2221"/>
      <c r="E3" s="2221"/>
      <c r="F3" s="2221"/>
      <c r="G3" s="2221"/>
      <c r="H3" s="2221"/>
      <c r="I3" s="2221"/>
      <c r="J3" s="2221"/>
      <c r="K3" s="2221"/>
      <c r="L3" s="2221"/>
      <c r="M3" s="2221"/>
    </row>
    <row r="4" spans="1:24" ht="24.9" customHeight="1" thickBot="1" x14ac:dyDescent="0.35">
      <c r="A4" s="556"/>
      <c r="B4" s="556"/>
      <c r="C4" s="556"/>
      <c r="D4" s="2222" t="s">
        <v>2289</v>
      </c>
      <c r="E4" s="2222"/>
      <c r="F4" s="2222"/>
      <c r="G4" s="2222"/>
      <c r="H4" s="2222"/>
      <c r="I4" s="2222"/>
      <c r="J4" s="556"/>
      <c r="K4" s="556"/>
      <c r="L4" s="2225" t="s">
        <v>1647</v>
      </c>
      <c r="M4" s="2225"/>
    </row>
    <row r="5" spans="1:24" s="562" customFormat="1" ht="40.5" customHeight="1" thickBot="1" x14ac:dyDescent="0.35">
      <c r="A5" s="558" t="s">
        <v>1648</v>
      </c>
      <c r="B5" s="559" t="s">
        <v>1649</v>
      </c>
      <c r="C5" s="559" t="s">
        <v>1650</v>
      </c>
      <c r="D5" s="559" t="s">
        <v>1651</v>
      </c>
      <c r="E5" s="560" t="s">
        <v>1652</v>
      </c>
      <c r="F5" s="559" t="s">
        <v>1653</v>
      </c>
      <c r="G5" s="559" t="s">
        <v>1654</v>
      </c>
      <c r="H5" s="559" t="s">
        <v>1655</v>
      </c>
      <c r="I5" s="559" t="s">
        <v>1656</v>
      </c>
      <c r="J5" s="559" t="s">
        <v>1657</v>
      </c>
      <c r="K5" s="559" t="s">
        <v>1658</v>
      </c>
      <c r="L5" s="2228" t="s">
        <v>1659</v>
      </c>
      <c r="M5" s="2229"/>
      <c r="O5" s="563"/>
      <c r="P5" s="563"/>
      <c r="Q5" s="563"/>
      <c r="R5" s="563"/>
      <c r="S5" s="563"/>
      <c r="T5" s="563"/>
      <c r="U5" s="563"/>
      <c r="V5" s="563"/>
      <c r="W5" s="563"/>
      <c r="X5" s="563"/>
    </row>
    <row r="6" spans="1:24" s="567" customFormat="1" ht="23.1" customHeight="1" x14ac:dyDescent="0.3">
      <c r="A6" s="564" t="s">
        <v>1660</v>
      </c>
      <c r="B6" s="565"/>
      <c r="C6" s="566"/>
      <c r="D6" s="565"/>
      <c r="E6" s="565"/>
      <c r="F6" s="565"/>
      <c r="G6" s="565"/>
      <c r="H6" s="565"/>
      <c r="I6" s="565"/>
      <c r="J6" s="566"/>
      <c r="K6" s="566"/>
      <c r="L6" s="2168"/>
      <c r="M6" s="2170"/>
    </row>
    <row r="7" spans="1:24" s="548" customFormat="1" ht="23.1" customHeight="1" x14ac:dyDescent="0.3">
      <c r="A7" s="506" t="s">
        <v>2286</v>
      </c>
      <c r="B7" s="1232">
        <f>SUM(C7:M7,B28:M28)</f>
        <v>0</v>
      </c>
      <c r="C7" s="570">
        <v>0</v>
      </c>
      <c r="D7" s="570">
        <v>0</v>
      </c>
      <c r="E7" s="570">
        <v>0</v>
      </c>
      <c r="F7" s="570">
        <v>0</v>
      </c>
      <c r="G7" s="570">
        <v>0</v>
      </c>
      <c r="H7" s="570">
        <v>0</v>
      </c>
      <c r="I7" s="570">
        <v>0</v>
      </c>
      <c r="J7" s="570">
        <v>0</v>
      </c>
      <c r="K7" s="570">
        <v>0</v>
      </c>
      <c r="L7" s="2223">
        <v>0</v>
      </c>
      <c r="M7" s="2224"/>
    </row>
    <row r="8" spans="1:24" s="548" customFormat="1" ht="23.1" customHeight="1" x14ac:dyDescent="0.3">
      <c r="A8" s="568"/>
      <c r="B8" s="569"/>
      <c r="C8" s="570"/>
      <c r="D8" s="570"/>
      <c r="E8" s="570"/>
      <c r="F8" s="570"/>
      <c r="G8" s="570"/>
      <c r="H8" s="570"/>
      <c r="I8" s="570"/>
      <c r="J8" s="570"/>
      <c r="K8" s="570"/>
      <c r="L8" s="2223"/>
      <c r="M8" s="2224"/>
    </row>
    <row r="9" spans="1:24" s="548" customFormat="1" ht="23.1" customHeight="1" x14ac:dyDescent="0.3">
      <c r="A9" s="568"/>
      <c r="B9" s="569"/>
      <c r="C9" s="570"/>
      <c r="D9" s="570"/>
      <c r="E9" s="570"/>
      <c r="F9" s="570"/>
      <c r="G9" s="570"/>
      <c r="H9" s="570"/>
      <c r="I9" s="570"/>
      <c r="J9" s="570"/>
      <c r="K9" s="570"/>
      <c r="L9" s="2223"/>
      <c r="M9" s="2224"/>
    </row>
    <row r="10" spans="1:24" s="548" customFormat="1" ht="23.1" customHeight="1" x14ac:dyDescent="0.3">
      <c r="A10" s="568"/>
      <c r="B10" s="569"/>
      <c r="C10" s="570"/>
      <c r="D10" s="570"/>
      <c r="E10" s="570"/>
      <c r="F10" s="570"/>
      <c r="G10" s="570"/>
      <c r="H10" s="570"/>
      <c r="I10" s="570"/>
      <c r="J10" s="570"/>
      <c r="K10" s="570"/>
      <c r="L10" s="2223"/>
      <c r="M10" s="2224"/>
    </row>
    <row r="11" spans="1:24" s="548" customFormat="1" ht="23.1" customHeight="1" x14ac:dyDescent="0.3">
      <c r="A11" s="568"/>
      <c r="B11" s="569"/>
      <c r="C11" s="570"/>
      <c r="D11" s="570"/>
      <c r="E11" s="570"/>
      <c r="F11" s="570"/>
      <c r="G11" s="570"/>
      <c r="H11" s="570"/>
      <c r="I11" s="570"/>
      <c r="J11" s="570"/>
      <c r="K11" s="570"/>
      <c r="L11" s="2223"/>
      <c r="M11" s="2224"/>
    </row>
    <row r="12" spans="1:24" s="548" customFormat="1" ht="23.1" customHeight="1" x14ac:dyDescent="0.3">
      <c r="A12" s="568"/>
      <c r="B12" s="569"/>
      <c r="C12" s="570"/>
      <c r="D12" s="570"/>
      <c r="E12" s="570"/>
      <c r="F12" s="570"/>
      <c r="G12" s="570"/>
      <c r="H12" s="570"/>
      <c r="I12" s="570"/>
      <c r="J12" s="570"/>
      <c r="K12" s="570"/>
      <c r="L12" s="2223"/>
      <c r="M12" s="2224"/>
    </row>
    <row r="13" spans="1:24" s="548" customFormat="1" ht="23.1" customHeight="1" x14ac:dyDescent="0.3">
      <c r="A13" s="568"/>
      <c r="B13" s="569"/>
      <c r="C13" s="570"/>
      <c r="D13" s="570"/>
      <c r="E13" s="570"/>
      <c r="F13" s="570"/>
      <c r="G13" s="570"/>
      <c r="H13" s="570"/>
      <c r="I13" s="570"/>
      <c r="J13" s="570"/>
      <c r="K13" s="570"/>
      <c r="L13" s="2223"/>
      <c r="M13" s="2224"/>
    </row>
    <row r="14" spans="1:24" s="548" customFormat="1" ht="23.1" customHeight="1" x14ac:dyDescent="0.3">
      <c r="A14" s="568"/>
      <c r="B14" s="569"/>
      <c r="C14" s="570"/>
      <c r="D14" s="570"/>
      <c r="E14" s="570"/>
      <c r="F14" s="570"/>
      <c r="G14" s="570"/>
      <c r="H14" s="570"/>
      <c r="I14" s="570"/>
      <c r="J14" s="570"/>
      <c r="K14" s="570"/>
      <c r="L14" s="2223"/>
      <c r="M14" s="2224"/>
    </row>
    <row r="15" spans="1:24" s="548" customFormat="1" ht="23.1" customHeight="1" x14ac:dyDescent="0.3">
      <c r="A15" s="568"/>
      <c r="B15" s="569"/>
      <c r="C15" s="570"/>
      <c r="D15" s="570"/>
      <c r="E15" s="570"/>
      <c r="F15" s="570"/>
      <c r="G15" s="570"/>
      <c r="H15" s="570"/>
      <c r="I15" s="570"/>
      <c r="J15" s="570"/>
      <c r="K15" s="570"/>
      <c r="L15" s="2223"/>
      <c r="M15" s="2224"/>
    </row>
    <row r="16" spans="1:24" s="548" customFormat="1" ht="23.1" customHeight="1" x14ac:dyDescent="0.3">
      <c r="A16" s="568"/>
      <c r="B16" s="569"/>
      <c r="C16" s="570"/>
      <c r="D16" s="570"/>
      <c r="E16" s="570"/>
      <c r="F16" s="570"/>
      <c r="G16" s="570"/>
      <c r="H16" s="570"/>
      <c r="I16" s="570"/>
      <c r="J16" s="570"/>
      <c r="K16" s="570"/>
      <c r="L16" s="2223"/>
      <c r="M16" s="2224"/>
    </row>
    <row r="17" spans="1:14" s="548" customFormat="1" ht="23.1" customHeight="1" x14ac:dyDescent="0.3">
      <c r="A17" s="568"/>
      <c r="B17" s="569"/>
      <c r="C17" s="570"/>
      <c r="D17" s="570"/>
      <c r="E17" s="570"/>
      <c r="F17" s="570"/>
      <c r="G17" s="570"/>
      <c r="H17" s="570"/>
      <c r="I17" s="570"/>
      <c r="J17" s="570"/>
      <c r="K17" s="570"/>
      <c r="L17" s="2223"/>
      <c r="M17" s="2224"/>
    </row>
    <row r="18" spans="1:14" s="548" customFormat="1" ht="23.1" customHeight="1" x14ac:dyDescent="0.3">
      <c r="A18" s="568"/>
      <c r="B18" s="569"/>
      <c r="C18" s="570"/>
      <c r="D18" s="570"/>
      <c r="E18" s="570"/>
      <c r="F18" s="570"/>
      <c r="G18" s="570"/>
      <c r="H18" s="570"/>
      <c r="I18" s="570"/>
      <c r="J18" s="570"/>
      <c r="K18" s="570"/>
      <c r="L18" s="2223"/>
      <c r="M18" s="2224"/>
    </row>
    <row r="19" spans="1:14" s="548" customFormat="1" ht="23.1" customHeight="1" thickBot="1" x14ac:dyDescent="0.35">
      <c r="A19" s="571"/>
      <c r="B19" s="572"/>
      <c r="C19" s="573"/>
      <c r="D19" s="573"/>
      <c r="E19" s="573"/>
      <c r="F19" s="573"/>
      <c r="G19" s="573"/>
      <c r="H19" s="573"/>
      <c r="I19" s="573"/>
      <c r="J19" s="573"/>
      <c r="K19" s="573"/>
      <c r="L19" s="2226"/>
      <c r="M19" s="2227"/>
    </row>
    <row r="20" spans="1:14" s="548" customFormat="1" ht="23.1" customHeight="1" x14ac:dyDescent="0.3">
      <c r="A20" s="574"/>
      <c r="B20" s="575"/>
      <c r="C20" s="576"/>
      <c r="D20" s="576"/>
      <c r="E20" s="576"/>
      <c r="F20" s="576"/>
      <c r="G20" s="576"/>
      <c r="H20" s="576"/>
      <c r="I20" s="576"/>
      <c r="J20" s="576"/>
      <c r="K20" s="576"/>
      <c r="L20" s="576"/>
      <c r="M20" s="576"/>
      <c r="N20" s="576"/>
    </row>
    <row r="21" spans="1:14" s="548" customFormat="1" ht="9" customHeight="1" x14ac:dyDescent="0.3">
      <c r="A21" s="577"/>
      <c r="B21" s="575"/>
      <c r="C21" s="576"/>
      <c r="D21" s="576"/>
      <c r="E21" s="576"/>
      <c r="F21" s="576"/>
      <c r="G21" s="576"/>
      <c r="H21" s="576"/>
      <c r="I21" s="576"/>
      <c r="J21" s="576"/>
      <c r="K21" s="576"/>
      <c r="L21" s="576"/>
      <c r="M21" s="576"/>
      <c r="N21" s="576"/>
    </row>
    <row r="22" spans="1:14" s="548" customFormat="1" ht="16.5" customHeight="1" x14ac:dyDescent="0.3">
      <c r="A22" s="489" t="s">
        <v>1056</v>
      </c>
      <c r="C22" s="549"/>
      <c r="D22" s="549"/>
      <c r="E22" s="549"/>
      <c r="F22" s="549"/>
      <c r="G22" s="549"/>
      <c r="H22" s="549"/>
      <c r="I22" s="549"/>
      <c r="J22" s="2220"/>
      <c r="K22" s="2220"/>
      <c r="L22" s="2220"/>
      <c r="M22" s="2220"/>
    </row>
    <row r="23" spans="1:14" s="548" customFormat="1" ht="20.100000000000001" customHeight="1" x14ac:dyDescent="0.3">
      <c r="A23" s="554" t="s">
        <v>1558</v>
      </c>
      <c r="B23" s="555" t="s">
        <v>1645</v>
      </c>
      <c r="C23" s="549"/>
      <c r="D23" s="549"/>
      <c r="E23" s="549"/>
      <c r="F23" s="549"/>
      <c r="G23" s="549"/>
      <c r="H23" s="549"/>
      <c r="I23" s="549"/>
      <c r="J23" s="2220"/>
      <c r="K23" s="2220"/>
      <c r="L23" s="2220"/>
      <c r="M23" s="2220"/>
    </row>
    <row r="24" spans="1:14" s="548" customFormat="1" ht="30" customHeight="1" x14ac:dyDescent="0.4">
      <c r="A24" s="2221" t="s">
        <v>2290</v>
      </c>
      <c r="B24" s="2221"/>
      <c r="C24" s="2221"/>
      <c r="D24" s="2221"/>
      <c r="E24" s="2221"/>
      <c r="F24" s="2221"/>
      <c r="G24" s="2221"/>
      <c r="H24" s="2221"/>
      <c r="I24" s="2221"/>
      <c r="J24" s="2221"/>
      <c r="K24" s="2221"/>
      <c r="L24" s="2221"/>
      <c r="M24" s="2221"/>
    </row>
    <row r="25" spans="1:14" s="548" customFormat="1" ht="20.100000000000001" customHeight="1" thickBot="1" x14ac:dyDescent="0.35">
      <c r="A25" s="556"/>
      <c r="B25" s="556"/>
      <c r="C25" s="556"/>
      <c r="D25" s="2222" t="s">
        <v>2289</v>
      </c>
      <c r="E25" s="2222"/>
      <c r="F25" s="2222"/>
      <c r="G25" s="2222"/>
      <c r="H25" s="2222"/>
      <c r="I25" s="2222"/>
      <c r="J25" s="556"/>
      <c r="K25" s="556"/>
      <c r="L25" s="2225" t="s">
        <v>1647</v>
      </c>
      <c r="M25" s="2225"/>
    </row>
    <row r="26" spans="1:14" s="548" customFormat="1" ht="39.9" customHeight="1" thickBot="1" x14ac:dyDescent="0.35">
      <c r="A26" s="558" t="s">
        <v>1648</v>
      </c>
      <c r="B26" s="560" t="s">
        <v>1661</v>
      </c>
      <c r="C26" s="559" t="s">
        <v>1662</v>
      </c>
      <c r="D26" s="559" t="s">
        <v>1663</v>
      </c>
      <c r="E26" s="560" t="s">
        <v>1664</v>
      </c>
      <c r="F26" s="560" t="s">
        <v>1665</v>
      </c>
      <c r="G26" s="559" t="s">
        <v>1666</v>
      </c>
      <c r="H26" s="559" t="s">
        <v>1667</v>
      </c>
      <c r="I26" s="559" t="s">
        <v>1668</v>
      </c>
      <c r="J26" s="559" t="s">
        <v>1669</v>
      </c>
      <c r="K26" s="560" t="s">
        <v>1670</v>
      </c>
      <c r="L26" s="559" t="s">
        <v>1671</v>
      </c>
      <c r="M26" s="561" t="s">
        <v>1047</v>
      </c>
    </row>
    <row r="27" spans="1:14" s="548" customFormat="1" ht="30" customHeight="1" x14ac:dyDescent="0.3">
      <c r="A27" s="564" t="s">
        <v>1660</v>
      </c>
      <c r="B27" s="565"/>
      <c r="C27" s="566"/>
      <c r="D27" s="565"/>
      <c r="E27" s="565"/>
      <c r="F27" s="565"/>
      <c r="G27" s="565"/>
      <c r="H27" s="565"/>
      <c r="I27" s="565"/>
      <c r="J27" s="566"/>
      <c r="K27" s="566"/>
      <c r="L27" s="566"/>
      <c r="M27" s="504"/>
    </row>
    <row r="28" spans="1:14" s="548" customFormat="1" ht="23.1" customHeight="1" x14ac:dyDescent="0.3">
      <c r="A28" s="506" t="s">
        <v>2286</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x14ac:dyDescent="0.3">
      <c r="A29" s="568"/>
      <c r="B29" s="569"/>
      <c r="C29" s="570"/>
      <c r="D29" s="570"/>
      <c r="E29" s="570"/>
      <c r="F29" s="570"/>
      <c r="G29" s="570"/>
      <c r="H29" s="570"/>
      <c r="I29" s="570"/>
      <c r="J29" s="570"/>
      <c r="K29" s="570"/>
      <c r="L29" s="570"/>
      <c r="M29" s="578"/>
    </row>
    <row r="30" spans="1:14" s="548" customFormat="1" ht="23.1" customHeight="1" x14ac:dyDescent="0.3">
      <c r="A30" s="568"/>
      <c r="B30" s="569"/>
      <c r="C30" s="570"/>
      <c r="D30" s="570"/>
      <c r="E30" s="570"/>
      <c r="F30" s="570"/>
      <c r="G30" s="570"/>
      <c r="H30" s="570"/>
      <c r="I30" s="570"/>
      <c r="J30" s="570"/>
      <c r="K30" s="570"/>
      <c r="L30" s="570"/>
      <c r="M30" s="578"/>
    </row>
    <row r="31" spans="1:14" s="548" customFormat="1" ht="23.1" customHeight="1" x14ac:dyDescent="0.3">
      <c r="A31" s="568"/>
      <c r="B31" s="569"/>
      <c r="C31" s="570"/>
      <c r="D31" s="570"/>
      <c r="E31" s="570"/>
      <c r="F31" s="570"/>
      <c r="G31" s="570"/>
      <c r="H31" s="570"/>
      <c r="I31" s="570"/>
      <c r="J31" s="570"/>
      <c r="K31" s="570"/>
      <c r="L31" s="570"/>
      <c r="M31" s="578"/>
    </row>
    <row r="32" spans="1:14" s="548" customFormat="1" ht="23.1" customHeight="1" x14ac:dyDescent="0.3">
      <c r="A32" s="568"/>
      <c r="B32" s="569"/>
      <c r="C32" s="570"/>
      <c r="D32" s="570"/>
      <c r="E32" s="570"/>
      <c r="F32" s="570"/>
      <c r="G32" s="570"/>
      <c r="H32" s="570"/>
      <c r="I32" s="570"/>
      <c r="J32" s="570"/>
      <c r="K32" s="570"/>
      <c r="L32" s="570"/>
      <c r="M32" s="578"/>
    </row>
    <row r="33" spans="1:28" s="548" customFormat="1" ht="23.1" customHeight="1" x14ac:dyDescent="0.3">
      <c r="A33" s="568"/>
      <c r="B33" s="569"/>
      <c r="C33" s="570"/>
      <c r="D33" s="570"/>
      <c r="E33" s="570"/>
      <c r="F33" s="570"/>
      <c r="G33" s="570"/>
      <c r="H33" s="570"/>
      <c r="I33" s="570"/>
      <c r="J33" s="570"/>
      <c r="K33" s="570"/>
      <c r="L33" s="570"/>
      <c r="M33" s="578"/>
    </row>
    <row r="34" spans="1:28" s="548" customFormat="1" ht="23.1" customHeight="1" x14ac:dyDescent="0.3">
      <c r="A34" s="568"/>
      <c r="B34" s="569"/>
      <c r="C34" s="570"/>
      <c r="D34" s="570"/>
      <c r="E34" s="570"/>
      <c r="F34" s="570"/>
      <c r="G34" s="570"/>
      <c r="H34" s="570"/>
      <c r="I34" s="570"/>
      <c r="J34" s="570"/>
      <c r="K34" s="570"/>
      <c r="L34" s="570"/>
      <c r="M34" s="578"/>
    </row>
    <row r="35" spans="1:28" s="548" customFormat="1" ht="23.1" customHeight="1" x14ac:dyDescent="0.3">
      <c r="A35" s="568"/>
      <c r="B35" s="569"/>
      <c r="C35" s="570"/>
      <c r="D35" s="570"/>
      <c r="E35" s="570"/>
      <c r="F35" s="570"/>
      <c r="G35" s="570"/>
      <c r="H35" s="570"/>
      <c r="I35" s="570"/>
      <c r="J35" s="570"/>
      <c r="K35" s="570"/>
      <c r="L35" s="570"/>
      <c r="M35" s="578"/>
    </row>
    <row r="36" spans="1:28" s="548" customFormat="1" ht="23.1" customHeight="1" x14ac:dyDescent="0.3">
      <c r="A36" s="568"/>
      <c r="B36" s="569"/>
      <c r="C36" s="570"/>
      <c r="D36" s="570"/>
      <c r="E36" s="570"/>
      <c r="F36" s="570"/>
      <c r="G36" s="570"/>
      <c r="H36" s="570"/>
      <c r="I36" s="570"/>
      <c r="J36" s="570"/>
      <c r="K36" s="570"/>
      <c r="L36" s="570"/>
      <c r="M36" s="578"/>
    </row>
    <row r="37" spans="1:28" s="491" customFormat="1" ht="23.1" customHeight="1" thickBot="1" x14ac:dyDescent="0.35">
      <c r="A37" s="579" t="s">
        <v>1585</v>
      </c>
      <c r="B37" s="515"/>
      <c r="C37" s="515"/>
      <c r="D37" s="516"/>
      <c r="E37" s="517"/>
      <c r="F37" s="517"/>
      <c r="G37" s="516"/>
      <c r="H37" s="516"/>
      <c r="I37" s="517"/>
      <c r="J37" s="515"/>
      <c r="K37" s="518"/>
      <c r="L37" s="519"/>
      <c r="M37" s="519"/>
      <c r="N37" s="548"/>
      <c r="O37" s="548"/>
      <c r="P37" s="548"/>
      <c r="Q37" s="548"/>
      <c r="R37" s="548"/>
    </row>
    <row r="38" spans="1:28" s="491" customFormat="1" ht="16.5" customHeight="1" x14ac:dyDescent="0.3">
      <c r="A38" s="502"/>
      <c r="B38" s="493"/>
      <c r="C38" s="493"/>
      <c r="E38" s="503"/>
      <c r="F38" s="503"/>
      <c r="I38" s="503"/>
      <c r="J38" s="493"/>
      <c r="K38" s="522"/>
      <c r="M38" s="580" t="s">
        <v>2291</v>
      </c>
      <c r="N38" s="548"/>
      <c r="O38" s="548"/>
      <c r="P38" s="548"/>
      <c r="Q38" s="548"/>
      <c r="R38" s="548"/>
    </row>
    <row r="39" spans="1:28" s="491" customFormat="1" ht="19.5" customHeight="1" x14ac:dyDescent="0.3">
      <c r="A39" s="521" t="s">
        <v>1229</v>
      </c>
      <c r="B39" s="493"/>
      <c r="C39" s="503" t="s">
        <v>1230</v>
      </c>
      <c r="F39" s="493" t="s">
        <v>1015</v>
      </c>
      <c r="I39" s="581" t="s">
        <v>1642</v>
      </c>
      <c r="K39" s="523"/>
      <c r="N39" s="548"/>
      <c r="O39" s="548"/>
      <c r="P39" s="548"/>
      <c r="Q39" s="548"/>
      <c r="R39" s="548"/>
    </row>
    <row r="40" spans="1:28" s="491" customFormat="1" ht="19.5" customHeight="1" x14ac:dyDescent="0.3">
      <c r="F40" s="493" t="s">
        <v>1016</v>
      </c>
      <c r="H40" s="493"/>
      <c r="I40" s="493"/>
      <c r="J40" s="523"/>
      <c r="N40" s="548"/>
      <c r="O40" s="548"/>
      <c r="P40" s="548"/>
      <c r="Q40" s="548"/>
      <c r="R40" s="548"/>
    </row>
    <row r="41" spans="1:28" s="584" customFormat="1" ht="20.100000000000001" customHeight="1" x14ac:dyDescent="0.3">
      <c r="A41" s="582" t="s">
        <v>1672</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x14ac:dyDescent="0.3">
      <c r="A42" s="582" t="s">
        <v>1673</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x14ac:dyDescent="0.3">
      <c r="A43" s="582" t="s">
        <v>1674</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x14ac:dyDescent="0.25">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L6:M6"/>
    <mergeCell ref="L7:M7"/>
    <mergeCell ref="L8:M8"/>
    <mergeCell ref="L9:M9"/>
    <mergeCell ref="L10:M10"/>
    <mergeCell ref="J1:J2"/>
    <mergeCell ref="K1:M2"/>
    <mergeCell ref="A3:M3"/>
    <mergeCell ref="L4:M4"/>
    <mergeCell ref="L5:M5"/>
    <mergeCell ref="D4:I4"/>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x14ac:dyDescent="0.25"/>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x14ac:dyDescent="0.3">
      <c r="A1" s="2257" t="s">
        <v>1086</v>
      </c>
      <c r="B1" s="2257"/>
      <c r="C1" s="586"/>
      <c r="D1" s="587"/>
      <c r="E1" s="588"/>
      <c r="F1" s="588"/>
      <c r="G1" s="588"/>
      <c r="H1" s="588"/>
      <c r="I1" s="588"/>
      <c r="J1" s="588"/>
      <c r="K1" s="588"/>
      <c r="L1" s="2258" t="s">
        <v>1058</v>
      </c>
      <c r="M1" s="2258"/>
      <c r="N1" s="2259" t="s">
        <v>1675</v>
      </c>
      <c r="O1" s="2260"/>
      <c r="P1" s="147" t="s">
        <v>880</v>
      </c>
    </row>
    <row r="2" spans="1:16" ht="18" customHeight="1" x14ac:dyDescent="0.3">
      <c r="A2" s="2261" t="s">
        <v>1676</v>
      </c>
      <c r="B2" s="2261"/>
      <c r="C2" s="590" t="s">
        <v>1677</v>
      </c>
      <c r="D2" s="590"/>
      <c r="E2" s="588"/>
      <c r="F2" s="588"/>
      <c r="G2" s="588"/>
      <c r="H2" s="588"/>
      <c r="I2" s="588"/>
      <c r="J2" s="588"/>
      <c r="K2" s="588"/>
      <c r="L2" s="2258" t="s">
        <v>1678</v>
      </c>
      <c r="M2" s="2258"/>
      <c r="N2" s="2262" t="s">
        <v>1679</v>
      </c>
      <c r="O2" s="2263"/>
    </row>
    <row r="3" spans="1:16" ht="25.05" customHeight="1" x14ac:dyDescent="0.4">
      <c r="A3" s="2250" t="s">
        <v>1680</v>
      </c>
      <c r="B3" s="2250"/>
      <c r="C3" s="2250"/>
      <c r="D3" s="2250"/>
      <c r="E3" s="2250"/>
      <c r="F3" s="2250"/>
      <c r="G3" s="2250"/>
      <c r="H3" s="2250"/>
      <c r="I3" s="2250"/>
      <c r="J3" s="2250"/>
      <c r="K3" s="2250"/>
      <c r="L3" s="2250"/>
      <c r="M3" s="2250"/>
      <c r="N3" s="2250"/>
      <c r="O3" s="2250"/>
    </row>
    <row r="4" spans="1:16" ht="21.15" customHeight="1" thickBot="1" x14ac:dyDescent="0.35">
      <c r="A4" s="2251" t="s">
        <v>2289</v>
      </c>
      <c r="B4" s="2251"/>
      <c r="C4" s="2251"/>
      <c r="D4" s="2251"/>
      <c r="E4" s="2251"/>
      <c r="F4" s="2251"/>
      <c r="G4" s="2251"/>
      <c r="H4" s="2251"/>
      <c r="I4" s="2251"/>
      <c r="J4" s="2251"/>
      <c r="K4" s="2251"/>
      <c r="L4" s="2251"/>
      <c r="M4" s="2251"/>
      <c r="N4" s="2251"/>
      <c r="O4" s="2251"/>
    </row>
    <row r="5" spans="1:16" s="591" customFormat="1" ht="21.15" customHeight="1" thickBot="1" x14ac:dyDescent="0.35">
      <c r="A5" s="2242" t="s">
        <v>1681</v>
      </c>
      <c r="B5" s="2242"/>
      <c r="C5" s="2242"/>
      <c r="D5" s="2252" t="s">
        <v>1682</v>
      </c>
      <c r="E5" s="2252"/>
      <c r="F5" s="2252"/>
      <c r="G5" s="2252"/>
      <c r="H5" s="2252"/>
      <c r="I5" s="2252"/>
      <c r="J5" s="2252"/>
      <c r="K5" s="2252"/>
      <c r="L5" s="2253" t="s">
        <v>1683</v>
      </c>
      <c r="M5" s="2253"/>
      <c r="N5" s="2253"/>
      <c r="O5" s="2254" t="s">
        <v>1684</v>
      </c>
    </row>
    <row r="6" spans="1:16" s="591" customFormat="1" ht="20.100000000000001" customHeight="1" thickBot="1" x14ac:dyDescent="0.35">
      <c r="A6" s="2242"/>
      <c r="B6" s="2242"/>
      <c r="C6" s="2242"/>
      <c r="D6" s="2248" t="s">
        <v>1685</v>
      </c>
      <c r="E6" s="2255" t="s">
        <v>1686</v>
      </c>
      <c r="F6" s="2255"/>
      <c r="G6" s="2256" t="s">
        <v>1687</v>
      </c>
      <c r="H6" s="2256"/>
      <c r="I6" s="2256"/>
      <c r="J6" s="2240" t="s">
        <v>1688</v>
      </c>
      <c r="K6" s="2240"/>
      <c r="L6" s="2253"/>
      <c r="M6" s="2253"/>
      <c r="N6" s="2253"/>
      <c r="O6" s="2254"/>
    </row>
    <row r="7" spans="1:16" s="591" customFormat="1" ht="17.399999999999999" customHeight="1" thickBot="1" x14ac:dyDescent="0.35">
      <c r="A7" s="2242"/>
      <c r="B7" s="2242"/>
      <c r="C7" s="2242"/>
      <c r="D7" s="2248"/>
      <c r="E7" s="2248" t="s">
        <v>1689</v>
      </c>
      <c r="F7" s="2248" t="s">
        <v>1690</v>
      </c>
      <c r="G7" s="2249" t="s">
        <v>1691</v>
      </c>
      <c r="H7" s="2249" t="s">
        <v>1692</v>
      </c>
      <c r="I7" s="2249" t="s">
        <v>1693</v>
      </c>
      <c r="J7" s="2248" t="s">
        <v>1694</v>
      </c>
      <c r="K7" s="2239" t="s">
        <v>1695</v>
      </c>
      <c r="L7" s="2240" t="s">
        <v>1696</v>
      </c>
      <c r="M7" s="2240"/>
      <c r="N7" s="2241" t="s">
        <v>1697</v>
      </c>
      <c r="O7" s="2254"/>
    </row>
    <row r="8" spans="1:16" s="591" customFormat="1" ht="42" customHeight="1" thickBot="1" x14ac:dyDescent="0.35">
      <c r="A8" s="2242"/>
      <c r="B8" s="2242"/>
      <c r="C8" s="2242"/>
      <c r="D8" s="2248"/>
      <c r="E8" s="2248"/>
      <c r="F8" s="2248"/>
      <c r="G8" s="2249"/>
      <c r="H8" s="2249"/>
      <c r="I8" s="2249"/>
      <c r="J8" s="2248"/>
      <c r="K8" s="2239" t="s">
        <v>1698</v>
      </c>
      <c r="L8" s="592" t="s">
        <v>1699</v>
      </c>
      <c r="M8" s="593" t="s">
        <v>1700</v>
      </c>
      <c r="N8" s="2241"/>
      <c r="O8" s="2241"/>
    </row>
    <row r="9" spans="1:16" s="594" customFormat="1" ht="19.5" customHeight="1" thickBot="1" x14ac:dyDescent="0.35">
      <c r="A9" s="2242" t="s">
        <v>1066</v>
      </c>
      <c r="B9" s="2246" t="s">
        <v>1069</v>
      </c>
      <c r="C9" s="2247"/>
      <c r="D9" s="1233">
        <f>SUM(E9:F9)</f>
        <v>15</v>
      </c>
      <c r="E9" s="1233">
        <f>SUM(E10:E21)</f>
        <v>4</v>
      </c>
      <c r="F9" s="1233">
        <f t="shared" ref="F9:O9" si="0">SUM(F10:F21)</f>
        <v>11</v>
      </c>
      <c r="G9" s="1233">
        <f t="shared" si="0"/>
        <v>3</v>
      </c>
      <c r="H9" s="1233">
        <f t="shared" si="0"/>
        <v>0</v>
      </c>
      <c r="I9" s="1233">
        <f t="shared" si="0"/>
        <v>0</v>
      </c>
      <c r="J9" s="1233">
        <f t="shared" si="0"/>
        <v>0</v>
      </c>
      <c r="K9" s="1233">
        <f t="shared" si="0"/>
        <v>15</v>
      </c>
      <c r="L9" s="1234">
        <f t="shared" si="0"/>
        <v>35140.807000000001</v>
      </c>
      <c r="M9" s="1234">
        <f t="shared" si="0"/>
        <v>14904.081999999999</v>
      </c>
      <c r="N9" s="1234">
        <f t="shared" si="0"/>
        <v>23967.200000000001</v>
      </c>
      <c r="O9" s="1235">
        <f t="shared" si="0"/>
        <v>542</v>
      </c>
    </row>
    <row r="10" spans="1:16" s="594" customFormat="1" ht="20.100000000000001" customHeight="1" thickBot="1" x14ac:dyDescent="0.35">
      <c r="A10" s="2243"/>
      <c r="B10" s="2230" t="s">
        <v>1701</v>
      </c>
      <c r="C10" s="2231"/>
      <c r="D10" s="1233">
        <f t="shared" ref="D10:D21" si="1">SUM(E10:F10)</f>
        <v>4</v>
      </c>
      <c r="E10" s="1236">
        <v>2</v>
      </c>
      <c r="F10" s="1236">
        <v>2</v>
      </c>
      <c r="G10" s="1236">
        <v>2</v>
      </c>
      <c r="H10" s="1236"/>
      <c r="I10" s="1236"/>
      <c r="J10" s="1236"/>
      <c r="K10" s="1236">
        <v>4</v>
      </c>
      <c r="L10" s="1237">
        <v>19113.29</v>
      </c>
      <c r="M10" s="1238">
        <v>8597.14</v>
      </c>
      <c r="N10" s="1238">
        <v>4349.2</v>
      </c>
      <c r="O10" s="1239">
        <v>67</v>
      </c>
    </row>
    <row r="11" spans="1:16" s="594" customFormat="1" ht="19.5" customHeight="1" thickBot="1" x14ac:dyDescent="0.35">
      <c r="A11" s="2243"/>
      <c r="B11" s="2230" t="s">
        <v>1702</v>
      </c>
      <c r="C11" s="2231"/>
      <c r="D11" s="1233">
        <f t="shared" si="1"/>
        <v>10</v>
      </c>
      <c r="E11" s="1236">
        <v>2</v>
      </c>
      <c r="F11" s="1236">
        <v>8</v>
      </c>
      <c r="G11" s="1236">
        <v>1</v>
      </c>
      <c r="H11" s="1236"/>
      <c r="I11" s="1236"/>
      <c r="J11" s="1236"/>
      <c r="K11" s="1236">
        <v>10</v>
      </c>
      <c r="L11" s="1237">
        <v>6110.4170000000004</v>
      </c>
      <c r="M11" s="1238">
        <v>5811.0870000000004</v>
      </c>
      <c r="N11" s="1238">
        <v>16314</v>
      </c>
      <c r="O11" s="1239">
        <v>455</v>
      </c>
    </row>
    <row r="12" spans="1:16" s="594" customFormat="1" ht="19.5" customHeight="1" thickBot="1" x14ac:dyDescent="0.35">
      <c r="A12" s="2243"/>
      <c r="B12" s="2235" t="s">
        <v>1703</v>
      </c>
      <c r="C12" s="2236"/>
      <c r="D12" s="1233">
        <f t="shared" si="1"/>
        <v>0</v>
      </c>
      <c r="E12" s="1236"/>
      <c r="F12" s="1236"/>
      <c r="G12" s="1236"/>
      <c r="H12" s="1236"/>
      <c r="I12" s="1236"/>
      <c r="J12" s="1236"/>
      <c r="K12" s="1236"/>
      <c r="L12" s="1237"/>
      <c r="M12" s="1238"/>
      <c r="N12" s="1238"/>
      <c r="O12" s="1239"/>
    </row>
    <row r="13" spans="1:16" s="594" customFormat="1" ht="20.100000000000001" customHeight="1" thickBot="1" x14ac:dyDescent="0.35">
      <c r="A13" s="2243"/>
      <c r="B13" s="2230" t="s">
        <v>1704</v>
      </c>
      <c r="C13" s="2231"/>
      <c r="D13" s="1233">
        <f t="shared" si="1"/>
        <v>0</v>
      </c>
      <c r="E13" s="1236"/>
      <c r="F13" s="1236"/>
      <c r="G13" s="1236"/>
      <c r="H13" s="1236"/>
      <c r="I13" s="1236"/>
      <c r="J13" s="1236"/>
      <c r="K13" s="1236"/>
      <c r="L13" s="1237"/>
      <c r="M13" s="1238"/>
      <c r="N13" s="1238"/>
      <c r="O13" s="1239"/>
    </row>
    <row r="14" spans="1:16" s="594" customFormat="1" ht="20.100000000000001" customHeight="1" thickBot="1" x14ac:dyDescent="0.35">
      <c r="A14" s="2243"/>
      <c r="B14" s="2230" t="s">
        <v>1705</v>
      </c>
      <c r="C14" s="2231"/>
      <c r="D14" s="1233">
        <f t="shared" si="1"/>
        <v>1</v>
      </c>
      <c r="E14" s="1236"/>
      <c r="F14" s="1236">
        <v>1</v>
      </c>
      <c r="G14" s="1236"/>
      <c r="H14" s="1236"/>
      <c r="I14" s="1236"/>
      <c r="J14" s="1236"/>
      <c r="K14" s="1236">
        <v>1</v>
      </c>
      <c r="L14" s="1237">
        <v>9917.1</v>
      </c>
      <c r="M14" s="1238">
        <v>495.85500000000002</v>
      </c>
      <c r="N14" s="1238">
        <v>3304</v>
      </c>
      <c r="O14" s="1239">
        <v>20</v>
      </c>
    </row>
    <row r="15" spans="1:16" s="594" customFormat="1" ht="18" customHeight="1" thickBot="1" x14ac:dyDescent="0.35">
      <c r="A15" s="2243"/>
      <c r="B15" s="2230" t="s">
        <v>1706</v>
      </c>
      <c r="C15" s="2231"/>
      <c r="D15" s="1233">
        <f t="shared" si="1"/>
        <v>0</v>
      </c>
      <c r="E15" s="1236"/>
      <c r="F15" s="1236"/>
      <c r="G15" s="1236"/>
      <c r="H15" s="1236"/>
      <c r="I15" s="1236"/>
      <c r="J15" s="1236"/>
      <c r="K15" s="1236"/>
      <c r="L15" s="1236"/>
      <c r="M15" s="1240"/>
      <c r="N15" s="1240"/>
      <c r="O15" s="1240"/>
    </row>
    <row r="16" spans="1:16" s="594" customFormat="1" ht="19.5" customHeight="1" thickBot="1" x14ac:dyDescent="0.35">
      <c r="A16" s="2243"/>
      <c r="B16" s="2235" t="s">
        <v>1707</v>
      </c>
      <c r="C16" s="2236"/>
      <c r="D16" s="1233">
        <f t="shared" si="1"/>
        <v>0</v>
      </c>
      <c r="E16" s="1236"/>
      <c r="F16" s="1236"/>
      <c r="G16" s="1236"/>
      <c r="H16" s="1236"/>
      <c r="I16" s="1236"/>
      <c r="J16" s="1236"/>
      <c r="K16" s="1236"/>
      <c r="L16" s="1236"/>
      <c r="M16" s="1240"/>
      <c r="N16" s="1240"/>
      <c r="O16" s="1240"/>
    </row>
    <row r="17" spans="1:15" s="594" customFormat="1" ht="20.100000000000001" customHeight="1" thickBot="1" x14ac:dyDescent="0.35">
      <c r="A17" s="2243"/>
      <c r="B17" s="2230" t="s">
        <v>1708</v>
      </c>
      <c r="C17" s="2231"/>
      <c r="D17" s="1233">
        <f t="shared" si="1"/>
        <v>0</v>
      </c>
      <c r="E17" s="1236"/>
      <c r="F17" s="1236"/>
      <c r="G17" s="1236"/>
      <c r="H17" s="1236"/>
      <c r="I17" s="1236"/>
      <c r="J17" s="1236"/>
      <c r="K17" s="1236"/>
      <c r="L17" s="1236"/>
      <c r="M17" s="1240"/>
      <c r="N17" s="1240"/>
      <c r="O17" s="1240"/>
    </row>
    <row r="18" spans="1:15" s="594" customFormat="1" ht="19.5" customHeight="1" thickBot="1" x14ac:dyDescent="0.35">
      <c r="A18" s="2243"/>
      <c r="B18" s="2230" t="s">
        <v>1709</v>
      </c>
      <c r="C18" s="2231"/>
      <c r="D18" s="1233">
        <f t="shared" si="1"/>
        <v>0</v>
      </c>
      <c r="E18" s="1236"/>
      <c r="F18" s="1236"/>
      <c r="G18" s="1236"/>
      <c r="H18" s="1236"/>
      <c r="I18" s="1236"/>
      <c r="J18" s="1236"/>
      <c r="K18" s="1236"/>
      <c r="L18" s="1236"/>
      <c r="M18" s="1240"/>
      <c r="N18" s="1240"/>
      <c r="O18" s="1240"/>
    </row>
    <row r="19" spans="1:15" s="594" customFormat="1" ht="19.5" customHeight="1" thickBot="1" x14ac:dyDescent="0.35">
      <c r="A19" s="2243"/>
      <c r="B19" s="2230" t="s">
        <v>1710</v>
      </c>
      <c r="C19" s="2231"/>
      <c r="D19" s="1233">
        <f t="shared" si="1"/>
        <v>0</v>
      </c>
      <c r="E19" s="1236"/>
      <c r="F19" s="1236"/>
      <c r="G19" s="1236"/>
      <c r="H19" s="1236"/>
      <c r="I19" s="1236"/>
      <c r="J19" s="1236"/>
      <c r="K19" s="1236"/>
      <c r="L19" s="1236"/>
      <c r="M19" s="1240"/>
      <c r="N19" s="1240"/>
      <c r="O19" s="1240"/>
    </row>
    <row r="20" spans="1:15" s="594" customFormat="1" ht="19.5" customHeight="1" x14ac:dyDescent="0.3">
      <c r="A20" s="2244"/>
      <c r="B20" s="2237" t="s">
        <v>1711</v>
      </c>
      <c r="C20" s="2238"/>
      <c r="D20" s="1233">
        <f t="shared" si="1"/>
        <v>0</v>
      </c>
      <c r="E20" s="1236"/>
      <c r="F20" s="1236"/>
      <c r="G20" s="1236"/>
      <c r="H20" s="1236"/>
      <c r="I20" s="1236"/>
      <c r="J20" s="1236"/>
      <c r="K20" s="1236"/>
      <c r="L20" s="1236"/>
      <c r="M20" s="1240"/>
      <c r="N20" s="1240"/>
      <c r="O20" s="1240"/>
    </row>
    <row r="21" spans="1:15" s="594" customFormat="1" ht="19.5" customHeight="1" x14ac:dyDescent="0.3">
      <c r="A21" s="2245"/>
      <c r="B21" s="2230" t="s">
        <v>1712</v>
      </c>
      <c r="C21" s="2231"/>
      <c r="D21" s="1233">
        <f t="shared" si="1"/>
        <v>0</v>
      </c>
      <c r="E21" s="1236"/>
      <c r="F21" s="1236"/>
      <c r="G21" s="1236"/>
      <c r="H21" s="1236"/>
      <c r="I21" s="1236"/>
      <c r="J21" s="1236"/>
      <c r="K21" s="1236"/>
      <c r="L21" s="1236"/>
      <c r="M21" s="1240"/>
      <c r="N21" s="1240"/>
      <c r="O21" s="1240"/>
    </row>
    <row r="22" spans="1:15" s="600" customFormat="1" ht="15.75" customHeight="1" thickBot="1" x14ac:dyDescent="0.35">
      <c r="A22" s="2232" t="s">
        <v>1713</v>
      </c>
      <c r="B22" s="2232"/>
      <c r="C22" s="595"/>
      <c r="D22" s="596"/>
      <c r="E22" s="597"/>
      <c r="F22" s="598"/>
      <c r="G22" s="598"/>
      <c r="H22" s="597"/>
      <c r="I22" s="598"/>
      <c r="J22" s="598"/>
      <c r="K22" s="597"/>
      <c r="L22" s="599"/>
      <c r="M22" s="599"/>
      <c r="N22" s="597"/>
      <c r="O22" s="597"/>
    </row>
    <row r="23" spans="1:15" s="600" customFormat="1" ht="16.5" customHeight="1" x14ac:dyDescent="0.3">
      <c r="A23" s="601" t="s">
        <v>1229</v>
      </c>
      <c r="B23" s="602"/>
      <c r="C23" s="602"/>
      <c r="D23" s="602"/>
      <c r="F23" s="601" t="s">
        <v>1230</v>
      </c>
      <c r="G23" s="602"/>
      <c r="J23" s="602" t="s">
        <v>1157</v>
      </c>
      <c r="K23" s="602"/>
      <c r="L23" s="601" t="s">
        <v>1714</v>
      </c>
      <c r="M23" s="603"/>
      <c r="N23" s="600" t="s">
        <v>2292</v>
      </c>
    </row>
    <row r="24" spans="1:15" s="600" customFormat="1" ht="16.5" customHeight="1" x14ac:dyDescent="0.3">
      <c r="G24" s="602"/>
      <c r="J24" s="602" t="s">
        <v>1159</v>
      </c>
      <c r="K24" s="602"/>
      <c r="L24" s="602"/>
      <c r="M24" s="602"/>
      <c r="N24" s="602"/>
    </row>
    <row r="25" spans="1:15" ht="16.5" customHeight="1" x14ac:dyDescent="0.3">
      <c r="A25" s="2233" t="s">
        <v>1715</v>
      </c>
      <c r="B25" s="2233"/>
      <c r="C25" s="2233"/>
      <c r="D25" s="2233"/>
      <c r="E25" s="2233"/>
      <c r="F25" s="2233"/>
      <c r="G25" s="2233"/>
      <c r="H25" s="2233"/>
      <c r="I25" s="2233"/>
      <c r="J25" s="2233"/>
      <c r="K25" s="2233"/>
      <c r="L25" s="2233"/>
      <c r="M25" s="2233"/>
      <c r="N25" s="2233"/>
      <c r="O25" s="2233"/>
    </row>
    <row r="26" spans="1:15" s="604" customFormat="1" ht="16.5" customHeight="1" x14ac:dyDescent="0.3">
      <c r="A26" s="2233" t="s">
        <v>1716</v>
      </c>
      <c r="B26" s="2233"/>
      <c r="C26" s="2233"/>
      <c r="D26" s="2233"/>
      <c r="E26" s="2233"/>
      <c r="F26" s="2233"/>
      <c r="G26" s="2233"/>
      <c r="H26" s="2233"/>
      <c r="I26" s="2233"/>
      <c r="J26" s="2233"/>
      <c r="K26" s="2233"/>
      <c r="L26" s="2233"/>
      <c r="M26" s="2233"/>
      <c r="N26" s="2233"/>
      <c r="O26" s="2233"/>
    </row>
    <row r="27" spans="1:15" s="604" customFormat="1" ht="16.5" customHeight="1" x14ac:dyDescent="0.3">
      <c r="A27" s="2234" t="s">
        <v>1717</v>
      </c>
      <c r="B27" s="2234"/>
      <c r="C27" s="2234"/>
      <c r="D27" s="2234"/>
      <c r="E27" s="2234"/>
      <c r="F27" s="2234"/>
      <c r="G27" s="2234"/>
      <c r="H27" s="2234"/>
      <c r="I27" s="2234"/>
      <c r="J27" s="2234"/>
      <c r="K27" s="2234"/>
      <c r="L27" s="2234"/>
      <c r="M27" s="2234"/>
      <c r="N27" s="2234"/>
      <c r="O27" s="2234"/>
    </row>
  </sheetData>
  <sheetProtection selectLockedCells="1" selectUnlockedCells="1"/>
  <mergeCells count="43">
    <mergeCell ref="A1:B1"/>
    <mergeCell ref="L1:M1"/>
    <mergeCell ref="N1:O1"/>
    <mergeCell ref="A2:B2"/>
    <mergeCell ref="L2:M2"/>
    <mergeCell ref="N2:O2"/>
    <mergeCell ref="J7:J8"/>
    <mergeCell ref="A3:O3"/>
    <mergeCell ref="A4:O4"/>
    <mergeCell ref="A5:C8"/>
    <mergeCell ref="D5:K5"/>
    <mergeCell ref="L5:N6"/>
    <mergeCell ref="O5:O8"/>
    <mergeCell ref="D6:D8"/>
    <mergeCell ref="E6:F6"/>
    <mergeCell ref="G6:I6"/>
    <mergeCell ref="J6:K6"/>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B15:C15"/>
    <mergeCell ref="B16:C16"/>
    <mergeCell ref="B17:C17"/>
    <mergeCell ref="B18:C18"/>
    <mergeCell ref="B19:C19"/>
    <mergeCell ref="B21:C21"/>
    <mergeCell ref="A22:B22"/>
    <mergeCell ref="A25:O25"/>
    <mergeCell ref="A26:O26"/>
    <mergeCell ref="A27:O27"/>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x14ac:dyDescent="0.25"/>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x14ac:dyDescent="0.3">
      <c r="A1" s="605" t="s">
        <v>1056</v>
      </c>
      <c r="B1" s="606"/>
      <c r="D1" s="583"/>
      <c r="E1" s="583"/>
      <c r="F1" s="583"/>
      <c r="G1" s="583"/>
      <c r="H1" s="583"/>
      <c r="I1" s="583"/>
      <c r="J1" s="583"/>
      <c r="K1" s="583"/>
      <c r="L1" s="583"/>
      <c r="M1" s="583"/>
      <c r="N1" s="2220"/>
      <c r="O1" s="2220"/>
      <c r="P1" s="2220"/>
      <c r="Q1" s="2220"/>
      <c r="R1" s="2220"/>
      <c r="S1" s="2220"/>
      <c r="T1" s="605" t="s">
        <v>1056</v>
      </c>
      <c r="U1" s="606"/>
      <c r="W1" s="583"/>
      <c r="X1" s="583"/>
      <c r="Y1" s="583"/>
      <c r="Z1" s="583"/>
      <c r="AA1" s="583"/>
      <c r="AB1" s="583"/>
      <c r="AC1" s="583"/>
      <c r="AD1" s="583"/>
      <c r="AE1" s="583"/>
      <c r="AF1" s="583"/>
      <c r="AG1" s="583"/>
      <c r="AH1" s="583"/>
      <c r="AI1" s="583"/>
      <c r="AJ1" s="583"/>
      <c r="AK1" s="2220"/>
      <c r="AL1" s="2220"/>
      <c r="AM1" s="2220"/>
      <c r="AN1" s="2220"/>
      <c r="AO1" s="2220"/>
      <c r="AP1" s="147" t="s">
        <v>880</v>
      </c>
    </row>
    <row r="2" spans="1:42" ht="18" customHeight="1" x14ac:dyDescent="0.3">
      <c r="A2" s="605" t="s">
        <v>1558</v>
      </c>
      <c r="B2" s="607" t="s">
        <v>1645</v>
      </c>
      <c r="C2" s="608"/>
      <c r="D2" s="583"/>
      <c r="E2" s="583"/>
      <c r="F2" s="583"/>
      <c r="G2" s="583"/>
      <c r="H2" s="583"/>
      <c r="I2" s="583"/>
      <c r="J2" s="583"/>
      <c r="K2" s="583"/>
      <c r="L2" s="583"/>
      <c r="M2" s="583"/>
      <c r="N2" s="2220"/>
      <c r="O2" s="2220"/>
      <c r="P2" s="2220"/>
      <c r="Q2" s="2220"/>
      <c r="R2" s="2220"/>
      <c r="S2" s="2220"/>
      <c r="T2" s="609" t="s">
        <v>1558</v>
      </c>
      <c r="U2" s="607" t="s">
        <v>1645</v>
      </c>
      <c r="V2" s="608"/>
      <c r="W2" s="583"/>
      <c r="X2" s="583"/>
      <c r="Y2" s="583"/>
      <c r="Z2" s="583"/>
      <c r="AA2" s="583"/>
      <c r="AB2" s="583"/>
      <c r="AC2" s="583"/>
      <c r="AD2" s="583"/>
      <c r="AE2" s="583"/>
      <c r="AF2" s="583"/>
      <c r="AG2" s="583"/>
      <c r="AH2" s="583"/>
      <c r="AI2" s="583"/>
      <c r="AJ2" s="583"/>
      <c r="AK2" s="2220"/>
      <c r="AL2" s="2220"/>
      <c r="AM2" s="2220"/>
      <c r="AN2" s="2220"/>
      <c r="AO2" s="2220"/>
    </row>
    <row r="3" spans="1:42" ht="9.9" customHeight="1" x14ac:dyDescent="0.4">
      <c r="A3" s="2278"/>
      <c r="B3" s="2278"/>
      <c r="C3" s="2278"/>
      <c r="D3" s="2278"/>
      <c r="E3" s="2278"/>
      <c r="F3" s="2278"/>
      <c r="G3" s="2278"/>
      <c r="H3" s="2278"/>
      <c r="I3" s="2278"/>
      <c r="J3" s="2278"/>
      <c r="K3" s="2278"/>
      <c r="L3" s="227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78"/>
      <c r="AO3" s="2278"/>
    </row>
    <row r="4" spans="1:42" ht="21" customHeight="1" x14ac:dyDescent="0.4">
      <c r="A4" s="2269" t="s">
        <v>1718</v>
      </c>
      <c r="B4" s="2269"/>
      <c r="C4" s="2269"/>
      <c r="D4" s="2269"/>
      <c r="E4" s="2269"/>
      <c r="F4" s="2269"/>
      <c r="G4" s="2269"/>
      <c r="H4" s="2269"/>
      <c r="I4" s="2269"/>
      <c r="J4" s="2269"/>
      <c r="K4" s="2269"/>
      <c r="L4" s="2269"/>
      <c r="M4" s="2269"/>
      <c r="N4" s="2269"/>
      <c r="O4" s="2269"/>
      <c r="P4" s="2269"/>
      <c r="Q4" s="2269"/>
      <c r="R4" s="2269"/>
      <c r="S4" s="2269"/>
      <c r="T4" s="2269" t="s">
        <v>1719</v>
      </c>
      <c r="U4" s="2269"/>
      <c r="V4" s="2269"/>
      <c r="W4" s="2269"/>
      <c r="X4" s="2269"/>
      <c r="Y4" s="2269"/>
      <c r="Z4" s="2269"/>
      <c r="AA4" s="2269"/>
      <c r="AB4" s="2269"/>
      <c r="AC4" s="2269"/>
      <c r="AD4" s="2269"/>
      <c r="AE4" s="2269"/>
      <c r="AF4" s="2269"/>
      <c r="AG4" s="2269"/>
      <c r="AH4" s="2269"/>
      <c r="AI4" s="2269"/>
      <c r="AJ4" s="2269"/>
      <c r="AK4" s="2269"/>
      <c r="AL4" s="2269"/>
      <c r="AM4" s="2269"/>
      <c r="AN4" s="2269"/>
      <c r="AO4" s="2269"/>
    </row>
    <row r="5" spans="1:42" ht="21" customHeight="1" thickBot="1" x14ac:dyDescent="0.35">
      <c r="A5" s="2270" t="s">
        <v>2288</v>
      </c>
      <c r="B5" s="2270"/>
      <c r="C5" s="2270"/>
      <c r="D5" s="2270"/>
      <c r="E5" s="2270"/>
      <c r="F5" s="2270"/>
      <c r="G5" s="2270"/>
      <c r="H5" s="2270"/>
      <c r="I5" s="2270"/>
      <c r="J5" s="2270"/>
      <c r="K5" s="2270"/>
      <c r="L5" s="2270"/>
      <c r="M5" s="2270"/>
      <c r="N5" s="2270"/>
      <c r="O5" s="2270"/>
      <c r="P5" s="2270"/>
      <c r="Q5" s="2271" t="s">
        <v>1720</v>
      </c>
      <c r="R5" s="2271"/>
      <c r="S5" s="2271"/>
      <c r="T5" s="556" t="s">
        <v>1721</v>
      </c>
      <c r="U5" s="556"/>
      <c r="V5" s="2270" t="s">
        <v>2240</v>
      </c>
      <c r="W5" s="2270"/>
      <c r="X5" s="2270"/>
      <c r="Y5" s="2270"/>
      <c r="Z5" s="2270"/>
      <c r="AA5" s="2270"/>
      <c r="AB5" s="2270"/>
      <c r="AC5" s="2270"/>
      <c r="AD5" s="2270"/>
      <c r="AE5" s="2270"/>
      <c r="AF5" s="2270"/>
      <c r="AG5" s="2270"/>
      <c r="AH5" s="2270"/>
      <c r="AI5" s="2270"/>
      <c r="AJ5" s="2270"/>
      <c r="AK5" s="2270"/>
      <c r="AL5" s="2270"/>
      <c r="AM5" s="556"/>
      <c r="AN5" s="2271" t="s">
        <v>1720</v>
      </c>
      <c r="AO5" s="2271"/>
    </row>
    <row r="6" spans="1:42" s="567" customFormat="1" ht="25.5" customHeight="1" x14ac:dyDescent="0.3">
      <c r="A6" s="2272" t="s">
        <v>1648</v>
      </c>
      <c r="B6" s="2168" t="s">
        <v>1722</v>
      </c>
      <c r="C6" s="2274"/>
      <c r="D6" s="2275"/>
      <c r="E6" s="2265" t="s">
        <v>1723</v>
      </c>
      <c r="F6" s="2266"/>
      <c r="G6" s="2267"/>
      <c r="H6" s="2168" t="s">
        <v>1724</v>
      </c>
      <c r="I6" s="2169"/>
      <c r="J6" s="2170"/>
      <c r="K6" s="2168" t="s">
        <v>1725</v>
      </c>
      <c r="L6" s="2169"/>
      <c r="M6" s="2170"/>
      <c r="N6" s="2265" t="s">
        <v>1726</v>
      </c>
      <c r="O6" s="2266"/>
      <c r="P6" s="2267" t="s">
        <v>1727</v>
      </c>
      <c r="Q6" s="2265" t="s">
        <v>1728</v>
      </c>
      <c r="R6" s="2266"/>
      <c r="S6" s="2267"/>
      <c r="T6" s="2276" t="s">
        <v>1648</v>
      </c>
      <c r="U6" s="2168" t="s">
        <v>1729</v>
      </c>
      <c r="V6" s="2169"/>
      <c r="W6" s="2170"/>
      <c r="X6" s="2168" t="s">
        <v>1730</v>
      </c>
      <c r="Y6" s="2169"/>
      <c r="Z6" s="2170"/>
      <c r="AA6" s="2168" t="s">
        <v>1731</v>
      </c>
      <c r="AB6" s="2169"/>
      <c r="AC6" s="2170"/>
      <c r="AD6" s="2168" t="s">
        <v>1732</v>
      </c>
      <c r="AE6" s="2169"/>
      <c r="AF6" s="2170"/>
      <c r="AG6" s="2265" t="s">
        <v>1733</v>
      </c>
      <c r="AH6" s="2266"/>
      <c r="AI6" s="2267"/>
      <c r="AJ6" s="2168" t="s">
        <v>1734</v>
      </c>
      <c r="AK6" s="2169"/>
      <c r="AL6" s="2169"/>
      <c r="AM6" s="2168" t="s">
        <v>1735</v>
      </c>
      <c r="AN6" s="2169"/>
      <c r="AO6" s="2169"/>
    </row>
    <row r="7" spans="1:42" s="567" customFormat="1" ht="87" customHeight="1" thickBot="1" x14ac:dyDescent="0.35">
      <c r="A7" s="2273"/>
      <c r="B7" s="611" t="s">
        <v>1104</v>
      </c>
      <c r="C7" s="612" t="s">
        <v>1736</v>
      </c>
      <c r="D7" s="612" t="s">
        <v>1737</v>
      </c>
      <c r="E7" s="611" t="s">
        <v>1104</v>
      </c>
      <c r="F7" s="612" t="s">
        <v>1736</v>
      </c>
      <c r="G7" s="612" t="s">
        <v>1737</v>
      </c>
      <c r="H7" s="611" t="s">
        <v>1104</v>
      </c>
      <c r="I7" s="612" t="s">
        <v>1736</v>
      </c>
      <c r="J7" s="612" t="s">
        <v>1737</v>
      </c>
      <c r="K7" s="611" t="s">
        <v>1104</v>
      </c>
      <c r="L7" s="612" t="s">
        <v>1736</v>
      </c>
      <c r="M7" s="612" t="s">
        <v>1737</v>
      </c>
      <c r="N7" s="611" t="s">
        <v>1104</v>
      </c>
      <c r="O7" s="612" t="s">
        <v>1736</v>
      </c>
      <c r="P7" s="612" t="s">
        <v>1737</v>
      </c>
      <c r="Q7" s="611" t="s">
        <v>1104</v>
      </c>
      <c r="R7" s="612" t="s">
        <v>1736</v>
      </c>
      <c r="S7" s="613" t="s">
        <v>1737</v>
      </c>
      <c r="T7" s="2277"/>
      <c r="U7" s="611" t="s">
        <v>1104</v>
      </c>
      <c r="V7" s="612" t="s">
        <v>1736</v>
      </c>
      <c r="W7" s="612" t="s">
        <v>1737</v>
      </c>
      <c r="X7" s="611" t="s">
        <v>1104</v>
      </c>
      <c r="Y7" s="612" t="s">
        <v>1736</v>
      </c>
      <c r="Z7" s="612" t="s">
        <v>1737</v>
      </c>
      <c r="AA7" s="611" t="s">
        <v>1104</v>
      </c>
      <c r="AB7" s="612" t="s">
        <v>1736</v>
      </c>
      <c r="AC7" s="612" t="s">
        <v>1737</v>
      </c>
      <c r="AD7" s="611" t="s">
        <v>1104</v>
      </c>
      <c r="AE7" s="612" t="s">
        <v>1736</v>
      </c>
      <c r="AF7" s="612" t="s">
        <v>1737</v>
      </c>
      <c r="AG7" s="611" t="s">
        <v>1104</v>
      </c>
      <c r="AH7" s="612" t="s">
        <v>1736</v>
      </c>
      <c r="AI7" s="612" t="s">
        <v>1737</v>
      </c>
      <c r="AJ7" s="611" t="s">
        <v>1104</v>
      </c>
      <c r="AK7" s="612" t="s">
        <v>1736</v>
      </c>
      <c r="AL7" s="612" t="s">
        <v>1737</v>
      </c>
      <c r="AM7" s="611" t="s">
        <v>1104</v>
      </c>
      <c r="AN7" s="612" t="s">
        <v>1736</v>
      </c>
      <c r="AO7" s="612" t="s">
        <v>1737</v>
      </c>
    </row>
    <row r="8" spans="1:42" ht="23.1" customHeight="1" x14ac:dyDescent="0.4">
      <c r="A8" s="550" t="s">
        <v>1738</v>
      </c>
      <c r="B8" s="615"/>
      <c r="C8" s="615"/>
      <c r="D8" s="615"/>
      <c r="E8" s="615"/>
      <c r="F8" s="615"/>
      <c r="G8" s="615"/>
      <c r="H8" s="615"/>
      <c r="I8" s="615"/>
      <c r="J8" s="615"/>
      <c r="K8" s="615"/>
      <c r="L8" s="615"/>
      <c r="M8" s="615"/>
      <c r="N8" s="615"/>
      <c r="O8" s="615"/>
      <c r="P8" s="615"/>
      <c r="Q8" s="615"/>
      <c r="R8" s="615"/>
      <c r="S8" s="615"/>
      <c r="T8" s="616" t="s">
        <v>1738</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x14ac:dyDescent="0.4">
      <c r="A9" s="1231" t="s">
        <v>2286</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231" t="s">
        <v>2286</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x14ac:dyDescent="0.4">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x14ac:dyDescent="0.4">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x14ac:dyDescent="0.4">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x14ac:dyDescent="0.4">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x14ac:dyDescent="0.4">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x14ac:dyDescent="0.4">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x14ac:dyDescent="0.4">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x14ac:dyDescent="0.4">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x14ac:dyDescent="0.4">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x14ac:dyDescent="0.4">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x14ac:dyDescent="0.4">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x14ac:dyDescent="0.4">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x14ac:dyDescent="0.45">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x14ac:dyDescent="0.45">
      <c r="A23" s="625"/>
      <c r="B23" s="626"/>
      <c r="C23" s="626"/>
      <c r="D23" s="626"/>
      <c r="E23" s="626"/>
      <c r="F23" s="626"/>
      <c r="G23" s="626"/>
      <c r="H23" s="626"/>
      <c r="I23" s="626"/>
      <c r="J23" s="626"/>
      <c r="K23" s="626"/>
      <c r="L23" s="626"/>
      <c r="M23" s="626"/>
      <c r="N23" s="626"/>
      <c r="O23" s="626"/>
      <c r="P23" s="626"/>
      <c r="Q23" s="626"/>
      <c r="R23" s="626"/>
      <c r="S23" s="626"/>
      <c r="T23" s="579" t="s">
        <v>1585</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x14ac:dyDescent="0.4">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268" t="s">
        <v>2287</v>
      </c>
      <c r="AM24" s="2268"/>
      <c r="AN24" s="2268"/>
      <c r="AO24" s="2268"/>
    </row>
    <row r="25" spans="1:41" ht="16.5" customHeight="1" x14ac:dyDescent="0.4">
      <c r="A25" s="625"/>
      <c r="B25" s="626"/>
      <c r="C25" s="626"/>
      <c r="D25" s="626"/>
      <c r="E25" s="626"/>
      <c r="F25" s="626"/>
      <c r="G25" s="626"/>
      <c r="H25" s="626"/>
      <c r="I25" s="626"/>
      <c r="J25" s="626"/>
      <c r="K25" s="626"/>
      <c r="L25" s="626"/>
      <c r="M25" s="626"/>
      <c r="N25" s="626"/>
      <c r="O25" s="626"/>
      <c r="P25" s="626"/>
      <c r="Q25" s="626"/>
      <c r="R25" s="626"/>
      <c r="S25" s="626"/>
      <c r="T25" s="631" t="s">
        <v>1229</v>
      </c>
      <c r="U25" s="632"/>
      <c r="V25" s="633"/>
      <c r="W25" s="631" t="s">
        <v>1230</v>
      </c>
      <c r="X25" s="631"/>
      <c r="Z25" s="633"/>
      <c r="AA25" s="633"/>
      <c r="AB25" s="632" t="s">
        <v>1015</v>
      </c>
      <c r="AD25" s="632"/>
      <c r="AE25" s="632"/>
      <c r="AF25" s="633"/>
      <c r="AG25" s="634" t="s">
        <v>975</v>
      </c>
      <c r="AH25" s="635"/>
      <c r="AI25" s="633"/>
      <c r="AJ25" s="632"/>
      <c r="AK25" s="632"/>
      <c r="AL25" s="633"/>
      <c r="AM25" s="635"/>
      <c r="AN25" s="635"/>
      <c r="AO25" s="633"/>
    </row>
    <row r="26" spans="1:41" ht="16.5" customHeight="1" x14ac:dyDescent="0.4">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1016</v>
      </c>
      <c r="AD26" s="632"/>
      <c r="AE26" s="632"/>
      <c r="AF26" s="633"/>
      <c r="AG26" s="632"/>
      <c r="AH26" s="632"/>
      <c r="AI26" s="633"/>
      <c r="AJ26" s="632"/>
      <c r="AK26" s="632"/>
      <c r="AL26" s="633"/>
      <c r="AM26" s="632"/>
      <c r="AN26" s="632"/>
      <c r="AO26" s="633"/>
    </row>
    <row r="27" spans="1:41" ht="15" customHeight="1" x14ac:dyDescent="0.4">
      <c r="A27" s="625"/>
      <c r="B27" s="626"/>
      <c r="C27" s="626"/>
      <c r="D27" s="626"/>
      <c r="E27" s="626"/>
      <c r="F27" s="626"/>
      <c r="G27" s="626"/>
      <c r="H27" s="626"/>
      <c r="I27" s="626"/>
      <c r="J27" s="626"/>
      <c r="K27" s="626"/>
      <c r="L27" s="626"/>
      <c r="M27" s="626"/>
      <c r="N27" s="626"/>
      <c r="O27" s="626"/>
      <c r="P27" s="626"/>
      <c r="Q27" s="626"/>
      <c r="R27" s="626"/>
      <c r="S27" s="626"/>
      <c r="T27" s="2264" t="s">
        <v>1739</v>
      </c>
      <c r="U27" s="2264"/>
      <c r="V27" s="2264"/>
      <c r="W27" s="2264"/>
      <c r="X27" s="2264"/>
      <c r="Y27" s="2264"/>
      <c r="Z27" s="2264"/>
      <c r="AA27" s="2264"/>
      <c r="AB27" s="2264"/>
      <c r="AC27" s="2264"/>
      <c r="AD27" s="2264"/>
      <c r="AE27" s="2264"/>
      <c r="AF27" s="2264"/>
      <c r="AG27" s="2264"/>
      <c r="AH27" s="2264"/>
      <c r="AI27" s="2264"/>
      <c r="AJ27" s="583"/>
      <c r="AK27" s="583"/>
      <c r="AL27" s="583"/>
      <c r="AM27" s="583"/>
      <c r="AN27" s="583"/>
      <c r="AO27" s="583"/>
    </row>
    <row r="28" spans="1:41" ht="15" customHeight="1" x14ac:dyDescent="0.4">
      <c r="A28" s="625"/>
      <c r="B28" s="626"/>
      <c r="C28" s="626"/>
      <c r="D28" s="626"/>
      <c r="E28" s="626"/>
      <c r="F28" s="626"/>
      <c r="G28" s="626"/>
      <c r="H28" s="626"/>
      <c r="I28" s="626"/>
      <c r="J28" s="626"/>
      <c r="K28" s="626"/>
      <c r="L28" s="626"/>
      <c r="M28" s="626"/>
      <c r="N28" s="626"/>
      <c r="O28" s="626"/>
      <c r="P28" s="626"/>
      <c r="Q28" s="626"/>
      <c r="R28" s="626"/>
      <c r="S28" s="626"/>
      <c r="T28" s="636" t="s">
        <v>1740</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x14ac:dyDescent="0.25">
      <c r="A34" s="585"/>
      <c r="B34" s="585"/>
      <c r="C34" s="585"/>
      <c r="D34" s="585"/>
      <c r="E34" s="585"/>
      <c r="F34" s="585"/>
      <c r="G34" s="585"/>
      <c r="H34" s="585"/>
      <c r="I34" s="585"/>
      <c r="J34" s="585"/>
      <c r="K34" s="585"/>
      <c r="L34" s="585"/>
      <c r="M34" s="585"/>
      <c r="N34" s="585"/>
      <c r="O34" s="585"/>
      <c r="P34" s="585"/>
      <c r="Q34" s="585"/>
      <c r="R34" s="585"/>
      <c r="S34" s="585"/>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x14ac:dyDescent="0.25"/>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x14ac:dyDescent="0.3">
      <c r="A1" s="2257" t="s">
        <v>1086</v>
      </c>
      <c r="B1" s="2257"/>
      <c r="C1" s="586"/>
      <c r="D1" s="587"/>
      <c r="E1" s="637"/>
      <c r="G1" s="639"/>
      <c r="H1" s="639"/>
      <c r="I1" s="639"/>
      <c r="J1" s="639"/>
      <c r="K1" s="639"/>
      <c r="L1" s="639"/>
      <c r="M1" s="639"/>
      <c r="N1" s="639"/>
      <c r="O1" s="639"/>
      <c r="P1" s="639"/>
      <c r="Q1" s="639"/>
      <c r="R1" s="2298" t="s">
        <v>1058</v>
      </c>
      <c r="S1" s="2299"/>
      <c r="T1" s="2300" t="s">
        <v>1675</v>
      </c>
      <c r="U1" s="2301"/>
      <c r="V1" s="147" t="s">
        <v>880</v>
      </c>
    </row>
    <row r="2" spans="1:22" ht="18" customHeight="1" x14ac:dyDescent="0.3">
      <c r="A2" s="2261" t="s">
        <v>1676</v>
      </c>
      <c r="B2" s="2261"/>
      <c r="C2" s="640" t="s">
        <v>1677</v>
      </c>
      <c r="D2" s="641"/>
      <c r="E2" s="637"/>
      <c r="F2" s="639"/>
      <c r="G2" s="639"/>
      <c r="H2" s="639"/>
      <c r="I2" s="639"/>
      <c r="J2" s="639"/>
      <c r="K2" s="639"/>
      <c r="L2" s="639"/>
      <c r="M2" s="639"/>
      <c r="N2" s="639"/>
      <c r="O2" s="639"/>
      <c r="P2" s="639"/>
      <c r="Q2" s="639"/>
      <c r="R2" s="2298" t="s">
        <v>1741</v>
      </c>
      <c r="S2" s="2299"/>
      <c r="T2" s="2302" t="s">
        <v>1742</v>
      </c>
      <c r="U2" s="2303"/>
    </row>
    <row r="3" spans="1:22" ht="25.05" customHeight="1" x14ac:dyDescent="0.4">
      <c r="A3" s="2294" t="s">
        <v>1743</v>
      </c>
      <c r="B3" s="2294"/>
      <c r="C3" s="2294"/>
      <c r="D3" s="2294"/>
      <c r="E3" s="2294"/>
      <c r="F3" s="2294"/>
      <c r="G3" s="2294"/>
      <c r="H3" s="2294"/>
      <c r="I3" s="2294"/>
      <c r="J3" s="2294"/>
      <c r="K3" s="2294"/>
      <c r="L3" s="2294"/>
      <c r="M3" s="2294"/>
      <c r="N3" s="2294"/>
      <c r="O3" s="2294"/>
      <c r="P3" s="2294"/>
      <c r="Q3" s="2294"/>
      <c r="R3" s="2294"/>
      <c r="S3" s="2294"/>
      <c r="T3" s="2294"/>
      <c r="U3" s="2294"/>
    </row>
    <row r="4" spans="1:22" ht="20.100000000000001" customHeight="1" thickBot="1" x14ac:dyDescent="0.35">
      <c r="B4" s="642"/>
      <c r="C4" s="642"/>
      <c r="D4" s="642"/>
      <c r="E4" s="2295" t="s">
        <v>2293</v>
      </c>
      <c r="F4" s="2295"/>
      <c r="G4" s="2295"/>
      <c r="H4" s="2295"/>
      <c r="I4" s="2295"/>
      <c r="J4" s="2295"/>
      <c r="K4" s="2295"/>
      <c r="L4" s="2295"/>
      <c r="M4" s="2295"/>
      <c r="N4" s="2295"/>
      <c r="O4" s="2295"/>
      <c r="P4" s="2295"/>
      <c r="Q4" s="2295"/>
      <c r="R4" s="2295"/>
      <c r="S4" s="2295"/>
      <c r="T4" s="642"/>
      <c r="U4" s="643" t="s">
        <v>1647</v>
      </c>
    </row>
    <row r="5" spans="1:22" s="644" customFormat="1" ht="20.100000000000001" customHeight="1" thickBot="1" x14ac:dyDescent="0.35">
      <c r="A5" s="2296" t="s">
        <v>1744</v>
      </c>
      <c r="B5" s="2296"/>
      <c r="C5" s="2296"/>
      <c r="D5" s="2296"/>
      <c r="E5" s="2297" t="s">
        <v>1745</v>
      </c>
      <c r="F5" s="2297"/>
      <c r="G5" s="2297" t="s">
        <v>1746</v>
      </c>
      <c r="H5" s="2297"/>
      <c r="I5" s="2297"/>
      <c r="J5" s="2297"/>
      <c r="K5" s="2297"/>
      <c r="L5" s="2297"/>
      <c r="M5" s="2297"/>
      <c r="N5" s="2297"/>
      <c r="O5" s="2297" t="s">
        <v>1747</v>
      </c>
      <c r="P5" s="2297"/>
      <c r="Q5" s="2297"/>
      <c r="R5" s="2297"/>
      <c r="S5" s="2297"/>
      <c r="T5" s="2297"/>
      <c r="U5" s="2297"/>
    </row>
    <row r="6" spans="1:22" s="644" customFormat="1" ht="37.950000000000003" customHeight="1" thickBot="1" x14ac:dyDescent="0.35">
      <c r="A6" s="2296"/>
      <c r="B6" s="2296"/>
      <c r="C6" s="2296"/>
      <c r="D6" s="2296"/>
      <c r="E6" s="645" t="s">
        <v>1748</v>
      </c>
      <c r="F6" s="645" t="s">
        <v>1749</v>
      </c>
      <c r="G6" s="645" t="s">
        <v>1750</v>
      </c>
      <c r="H6" s="646" t="s">
        <v>1751</v>
      </c>
      <c r="I6" s="647" t="s">
        <v>1752</v>
      </c>
      <c r="J6" s="647" t="s">
        <v>1753</v>
      </c>
      <c r="K6" s="647" t="s">
        <v>1754</v>
      </c>
      <c r="L6" s="647" t="s">
        <v>1755</v>
      </c>
      <c r="M6" s="645" t="s">
        <v>1756</v>
      </c>
      <c r="N6" s="645" t="s">
        <v>1757</v>
      </c>
      <c r="O6" s="645" t="s">
        <v>1758</v>
      </c>
      <c r="P6" s="646" t="s">
        <v>1759</v>
      </c>
      <c r="Q6" s="646" t="s">
        <v>1760</v>
      </c>
      <c r="R6" s="645" t="s">
        <v>1761</v>
      </c>
      <c r="S6" s="645" t="s">
        <v>1762</v>
      </c>
      <c r="T6" s="645" t="s">
        <v>1763</v>
      </c>
      <c r="U6" s="645" t="s">
        <v>1764</v>
      </c>
    </row>
    <row r="7" spans="1:22" ht="16.5" customHeight="1" thickBot="1" x14ac:dyDescent="0.3">
      <c r="A7" s="2288" t="s">
        <v>1765</v>
      </c>
      <c r="B7" s="2290" t="s">
        <v>1766</v>
      </c>
      <c r="C7" s="2292" t="s">
        <v>1767</v>
      </c>
      <c r="D7" s="2292"/>
      <c r="E7" s="1241">
        <f>SUM(E8:E19)</f>
        <v>0</v>
      </c>
      <c r="F7" s="1241">
        <f t="shared" ref="F7:U7" si="0">SUM(F8:F19)</f>
        <v>0</v>
      </c>
      <c r="G7" s="1241">
        <f t="shared" si="0"/>
        <v>0</v>
      </c>
      <c r="H7" s="1241">
        <f t="shared" si="0"/>
        <v>0</v>
      </c>
      <c r="I7" s="1241">
        <f t="shared" si="0"/>
        <v>0</v>
      </c>
      <c r="J7" s="1241">
        <f t="shared" si="0"/>
        <v>0</v>
      </c>
      <c r="K7" s="1241">
        <f t="shared" si="0"/>
        <v>0</v>
      </c>
      <c r="L7" s="1241">
        <f t="shared" si="0"/>
        <v>0</v>
      </c>
      <c r="M7" s="1241">
        <f t="shared" si="0"/>
        <v>0</v>
      </c>
      <c r="N7" s="1241">
        <f t="shared" si="0"/>
        <v>0</v>
      </c>
      <c r="O7" s="1241">
        <f t="shared" si="0"/>
        <v>0</v>
      </c>
      <c r="P7" s="1241">
        <f t="shared" si="0"/>
        <v>0</v>
      </c>
      <c r="Q7" s="1241">
        <f t="shared" si="0"/>
        <v>0</v>
      </c>
      <c r="R7" s="1241">
        <f t="shared" si="0"/>
        <v>0</v>
      </c>
      <c r="S7" s="1241">
        <f t="shared" si="0"/>
        <v>0</v>
      </c>
      <c r="T7" s="1241">
        <f t="shared" si="0"/>
        <v>0</v>
      </c>
      <c r="U7" s="1241">
        <f t="shared" si="0"/>
        <v>0</v>
      </c>
    </row>
    <row r="8" spans="1:22" ht="16.5" customHeight="1" thickBot="1" x14ac:dyDescent="0.3">
      <c r="A8" s="2288"/>
      <c r="B8" s="2291"/>
      <c r="C8" s="2280" t="s">
        <v>1701</v>
      </c>
      <c r="D8" s="2280"/>
      <c r="E8" s="1242">
        <v>0</v>
      </c>
      <c r="F8" s="1242">
        <v>0</v>
      </c>
      <c r="G8" s="1242">
        <v>0</v>
      </c>
      <c r="H8" s="1242">
        <v>0</v>
      </c>
      <c r="I8" s="1242">
        <v>0</v>
      </c>
      <c r="J8" s="1242">
        <v>0</v>
      </c>
      <c r="K8" s="1242">
        <v>0</v>
      </c>
      <c r="L8" s="1242">
        <v>0</v>
      </c>
      <c r="M8" s="1242">
        <v>0</v>
      </c>
      <c r="N8" s="1242">
        <v>0</v>
      </c>
      <c r="O8" s="1242">
        <v>0</v>
      </c>
      <c r="P8" s="1242">
        <v>0</v>
      </c>
      <c r="Q8" s="1242">
        <v>0</v>
      </c>
      <c r="R8" s="1242">
        <v>0</v>
      </c>
      <c r="S8" s="1242">
        <v>0</v>
      </c>
      <c r="T8" s="1242">
        <v>0</v>
      </c>
      <c r="U8" s="1242">
        <v>0</v>
      </c>
    </row>
    <row r="9" spans="1:22" ht="16.5" customHeight="1" thickBot="1" x14ac:dyDescent="0.3">
      <c r="A9" s="2288"/>
      <c r="B9" s="2291"/>
      <c r="C9" s="2280" t="s">
        <v>1702</v>
      </c>
      <c r="D9" s="2280"/>
      <c r="E9" s="1242">
        <v>0</v>
      </c>
      <c r="F9" s="1242">
        <v>0</v>
      </c>
      <c r="G9" s="1242">
        <v>0</v>
      </c>
      <c r="H9" s="1242">
        <v>0</v>
      </c>
      <c r="I9" s="1242">
        <v>0</v>
      </c>
      <c r="J9" s="1242">
        <v>0</v>
      </c>
      <c r="K9" s="1242">
        <v>0</v>
      </c>
      <c r="L9" s="1242">
        <v>0</v>
      </c>
      <c r="M9" s="1242">
        <v>0</v>
      </c>
      <c r="N9" s="1242">
        <v>0</v>
      </c>
      <c r="O9" s="1242">
        <v>0</v>
      </c>
      <c r="P9" s="1242">
        <v>0</v>
      </c>
      <c r="Q9" s="1242">
        <v>0</v>
      </c>
      <c r="R9" s="1242">
        <v>0</v>
      </c>
      <c r="S9" s="1242">
        <v>0</v>
      </c>
      <c r="T9" s="1242">
        <v>0</v>
      </c>
      <c r="U9" s="1242">
        <v>0</v>
      </c>
    </row>
    <row r="10" spans="1:22" ht="16.5" customHeight="1" thickBot="1" x14ac:dyDescent="0.3">
      <c r="A10" s="2288"/>
      <c r="B10" s="2291"/>
      <c r="C10" s="2280" t="s">
        <v>1703</v>
      </c>
      <c r="D10" s="2280"/>
      <c r="E10" s="1242">
        <v>0</v>
      </c>
      <c r="F10" s="1242">
        <v>0</v>
      </c>
      <c r="G10" s="1242">
        <v>0</v>
      </c>
      <c r="H10" s="1242">
        <v>0</v>
      </c>
      <c r="I10" s="1242">
        <v>0</v>
      </c>
      <c r="J10" s="1242">
        <v>0</v>
      </c>
      <c r="K10" s="1242">
        <v>0</v>
      </c>
      <c r="L10" s="1242">
        <v>0</v>
      </c>
      <c r="M10" s="1242">
        <v>0</v>
      </c>
      <c r="N10" s="1242">
        <v>0</v>
      </c>
      <c r="O10" s="1242">
        <v>0</v>
      </c>
      <c r="P10" s="1242">
        <v>0</v>
      </c>
      <c r="Q10" s="1242">
        <v>0</v>
      </c>
      <c r="R10" s="1242">
        <v>0</v>
      </c>
      <c r="S10" s="1242">
        <v>0</v>
      </c>
      <c r="T10" s="1242">
        <v>0</v>
      </c>
      <c r="U10" s="1242">
        <v>0</v>
      </c>
    </row>
    <row r="11" spans="1:22" ht="16.5" customHeight="1" thickBot="1" x14ac:dyDescent="0.3">
      <c r="A11" s="2288"/>
      <c r="B11" s="2291"/>
      <c r="C11" s="2280" t="s">
        <v>1704</v>
      </c>
      <c r="D11" s="2280"/>
      <c r="E11" s="1242">
        <v>0</v>
      </c>
      <c r="F11" s="1242">
        <v>0</v>
      </c>
      <c r="G11" s="1242">
        <v>0</v>
      </c>
      <c r="H11" s="1242">
        <v>0</v>
      </c>
      <c r="I11" s="1242">
        <v>0</v>
      </c>
      <c r="J11" s="1242">
        <v>0</v>
      </c>
      <c r="K11" s="1242">
        <v>0</v>
      </c>
      <c r="L11" s="1242">
        <v>0</v>
      </c>
      <c r="M11" s="1242">
        <v>0</v>
      </c>
      <c r="N11" s="1242">
        <v>0</v>
      </c>
      <c r="O11" s="1242">
        <v>0</v>
      </c>
      <c r="P11" s="1242">
        <v>0</v>
      </c>
      <c r="Q11" s="1242">
        <v>0</v>
      </c>
      <c r="R11" s="1242">
        <v>0</v>
      </c>
      <c r="S11" s="1242">
        <v>0</v>
      </c>
      <c r="T11" s="1242">
        <v>0</v>
      </c>
      <c r="U11" s="1242">
        <v>0</v>
      </c>
    </row>
    <row r="12" spans="1:22" ht="16.5" customHeight="1" thickBot="1" x14ac:dyDescent="0.3">
      <c r="A12" s="2288"/>
      <c r="B12" s="2291"/>
      <c r="C12" s="2280" t="s">
        <v>1705</v>
      </c>
      <c r="D12" s="2280"/>
      <c r="E12" s="1242">
        <v>0</v>
      </c>
      <c r="F12" s="1242">
        <v>0</v>
      </c>
      <c r="G12" s="1242">
        <v>0</v>
      </c>
      <c r="H12" s="1242">
        <v>0</v>
      </c>
      <c r="I12" s="1242">
        <v>0</v>
      </c>
      <c r="J12" s="1242">
        <v>0</v>
      </c>
      <c r="K12" s="1242">
        <v>0</v>
      </c>
      <c r="L12" s="1242">
        <v>0</v>
      </c>
      <c r="M12" s="1242">
        <v>0</v>
      </c>
      <c r="N12" s="1242">
        <v>0</v>
      </c>
      <c r="O12" s="1242">
        <v>0</v>
      </c>
      <c r="P12" s="1242">
        <v>0</v>
      </c>
      <c r="Q12" s="1242">
        <v>0</v>
      </c>
      <c r="R12" s="1242">
        <v>0</v>
      </c>
      <c r="S12" s="1242">
        <v>0</v>
      </c>
      <c r="T12" s="1242">
        <v>0</v>
      </c>
      <c r="U12" s="1242">
        <v>0</v>
      </c>
    </row>
    <row r="13" spans="1:22" ht="16.5" customHeight="1" thickBot="1" x14ac:dyDescent="0.3">
      <c r="A13" s="2288"/>
      <c r="B13" s="2291"/>
      <c r="C13" s="2280" t="s">
        <v>1706</v>
      </c>
      <c r="D13" s="2280"/>
      <c r="E13" s="1242">
        <v>0</v>
      </c>
      <c r="F13" s="1242">
        <v>0</v>
      </c>
      <c r="G13" s="1242">
        <v>0</v>
      </c>
      <c r="H13" s="1242">
        <v>0</v>
      </c>
      <c r="I13" s="1242">
        <v>0</v>
      </c>
      <c r="J13" s="1242">
        <v>0</v>
      </c>
      <c r="K13" s="1242">
        <v>0</v>
      </c>
      <c r="L13" s="1242">
        <v>0</v>
      </c>
      <c r="M13" s="1242">
        <v>0</v>
      </c>
      <c r="N13" s="1242">
        <v>0</v>
      </c>
      <c r="O13" s="1242">
        <v>0</v>
      </c>
      <c r="P13" s="1242">
        <v>0</v>
      </c>
      <c r="Q13" s="1242">
        <v>0</v>
      </c>
      <c r="R13" s="1242">
        <v>0</v>
      </c>
      <c r="S13" s="1242">
        <v>0</v>
      </c>
      <c r="T13" s="1242">
        <v>0</v>
      </c>
      <c r="U13" s="1242">
        <v>0</v>
      </c>
    </row>
    <row r="14" spans="1:22" ht="16.5" customHeight="1" thickBot="1" x14ac:dyDescent="0.3">
      <c r="A14" s="2288"/>
      <c r="B14" s="2291"/>
      <c r="C14" s="2280" t="s">
        <v>1707</v>
      </c>
      <c r="D14" s="2280"/>
      <c r="E14" s="1242">
        <v>0</v>
      </c>
      <c r="F14" s="1242">
        <v>0</v>
      </c>
      <c r="G14" s="1242">
        <v>0</v>
      </c>
      <c r="H14" s="1242">
        <v>0</v>
      </c>
      <c r="I14" s="1242">
        <v>0</v>
      </c>
      <c r="J14" s="1242">
        <v>0</v>
      </c>
      <c r="K14" s="1242">
        <v>0</v>
      </c>
      <c r="L14" s="1242">
        <v>0</v>
      </c>
      <c r="M14" s="1242">
        <v>0</v>
      </c>
      <c r="N14" s="1242">
        <v>0</v>
      </c>
      <c r="O14" s="1242">
        <v>0</v>
      </c>
      <c r="P14" s="1242">
        <v>0</v>
      </c>
      <c r="Q14" s="1242">
        <v>0</v>
      </c>
      <c r="R14" s="1242">
        <v>0</v>
      </c>
      <c r="S14" s="1242">
        <v>0</v>
      </c>
      <c r="T14" s="1242">
        <v>0</v>
      </c>
      <c r="U14" s="1242">
        <v>0</v>
      </c>
    </row>
    <row r="15" spans="1:22" ht="16.5" customHeight="1" thickBot="1" x14ac:dyDescent="0.3">
      <c r="A15" s="2288"/>
      <c r="B15" s="2291"/>
      <c r="C15" s="2280" t="s">
        <v>1708</v>
      </c>
      <c r="D15" s="2280"/>
      <c r="E15" s="1242">
        <v>0</v>
      </c>
      <c r="F15" s="1242">
        <v>0</v>
      </c>
      <c r="G15" s="1242">
        <v>0</v>
      </c>
      <c r="H15" s="1242">
        <v>0</v>
      </c>
      <c r="I15" s="1242">
        <v>0</v>
      </c>
      <c r="J15" s="1242">
        <v>0</v>
      </c>
      <c r="K15" s="1242">
        <v>0</v>
      </c>
      <c r="L15" s="1242">
        <v>0</v>
      </c>
      <c r="M15" s="1242">
        <v>0</v>
      </c>
      <c r="N15" s="1242">
        <v>0</v>
      </c>
      <c r="O15" s="1242">
        <v>0</v>
      </c>
      <c r="P15" s="1242">
        <v>0</v>
      </c>
      <c r="Q15" s="1242">
        <v>0</v>
      </c>
      <c r="R15" s="1242">
        <v>0</v>
      </c>
      <c r="S15" s="1242">
        <v>0</v>
      </c>
      <c r="T15" s="1242">
        <v>0</v>
      </c>
      <c r="U15" s="1242">
        <v>0</v>
      </c>
    </row>
    <row r="16" spans="1:22" ht="16.5" customHeight="1" thickBot="1" x14ac:dyDescent="0.3">
      <c r="A16" s="2288"/>
      <c r="B16" s="2291"/>
      <c r="C16" s="2280" t="s">
        <v>1709</v>
      </c>
      <c r="D16" s="2280"/>
      <c r="E16" s="1242">
        <v>0</v>
      </c>
      <c r="F16" s="1242">
        <v>0</v>
      </c>
      <c r="G16" s="1242">
        <v>0</v>
      </c>
      <c r="H16" s="1242">
        <v>0</v>
      </c>
      <c r="I16" s="1242">
        <v>0</v>
      </c>
      <c r="J16" s="1242">
        <v>0</v>
      </c>
      <c r="K16" s="1242">
        <v>0</v>
      </c>
      <c r="L16" s="1242">
        <v>0</v>
      </c>
      <c r="M16" s="1242">
        <v>0</v>
      </c>
      <c r="N16" s="1242">
        <v>0</v>
      </c>
      <c r="O16" s="1242">
        <v>0</v>
      </c>
      <c r="P16" s="1242">
        <v>0</v>
      </c>
      <c r="Q16" s="1242">
        <v>0</v>
      </c>
      <c r="R16" s="1242">
        <v>0</v>
      </c>
      <c r="S16" s="1242">
        <v>0</v>
      </c>
      <c r="T16" s="1242">
        <v>0</v>
      </c>
      <c r="U16" s="1242">
        <v>0</v>
      </c>
    </row>
    <row r="17" spans="1:21" ht="16.5" customHeight="1" thickBot="1" x14ac:dyDescent="0.3">
      <c r="A17" s="2288"/>
      <c r="B17" s="2291"/>
      <c r="C17" s="2280" t="s">
        <v>1710</v>
      </c>
      <c r="D17" s="2280"/>
      <c r="E17" s="1242">
        <v>0</v>
      </c>
      <c r="F17" s="1242">
        <v>0</v>
      </c>
      <c r="G17" s="1242">
        <v>0</v>
      </c>
      <c r="H17" s="1242">
        <v>0</v>
      </c>
      <c r="I17" s="1242">
        <v>0</v>
      </c>
      <c r="J17" s="1242">
        <v>0</v>
      </c>
      <c r="K17" s="1242">
        <v>0</v>
      </c>
      <c r="L17" s="1242">
        <v>0</v>
      </c>
      <c r="M17" s="1242">
        <v>0</v>
      </c>
      <c r="N17" s="1242">
        <v>0</v>
      </c>
      <c r="O17" s="1242">
        <v>0</v>
      </c>
      <c r="P17" s="1242">
        <v>0</v>
      </c>
      <c r="Q17" s="1242">
        <v>0</v>
      </c>
      <c r="R17" s="1242">
        <v>0</v>
      </c>
      <c r="S17" s="1242">
        <v>0</v>
      </c>
      <c r="T17" s="1242">
        <v>0</v>
      </c>
      <c r="U17" s="1242">
        <v>0</v>
      </c>
    </row>
    <row r="18" spans="1:21" ht="16.5" customHeight="1" thickBot="1" x14ac:dyDescent="0.3">
      <c r="A18" s="2288"/>
      <c r="B18" s="2291"/>
      <c r="C18" s="2293" t="s">
        <v>1711</v>
      </c>
      <c r="D18" s="2293"/>
      <c r="E18" s="1242">
        <v>0</v>
      </c>
      <c r="F18" s="1242">
        <v>0</v>
      </c>
      <c r="G18" s="1242">
        <v>0</v>
      </c>
      <c r="H18" s="1242">
        <v>0</v>
      </c>
      <c r="I18" s="1242">
        <v>0</v>
      </c>
      <c r="J18" s="1242">
        <v>0</v>
      </c>
      <c r="K18" s="1242">
        <v>0</v>
      </c>
      <c r="L18" s="1242">
        <v>0</v>
      </c>
      <c r="M18" s="1242">
        <v>0</v>
      </c>
      <c r="N18" s="1242">
        <v>0</v>
      </c>
      <c r="O18" s="1242">
        <v>0</v>
      </c>
      <c r="P18" s="1242">
        <v>0</v>
      </c>
      <c r="Q18" s="1242">
        <v>0</v>
      </c>
      <c r="R18" s="1242">
        <v>0</v>
      </c>
      <c r="S18" s="1242">
        <v>0</v>
      </c>
      <c r="T18" s="1242">
        <v>0</v>
      </c>
      <c r="U18" s="1242">
        <v>0</v>
      </c>
    </row>
    <row r="19" spans="1:21" ht="16.5" customHeight="1" thickBot="1" x14ac:dyDescent="0.3">
      <c r="A19" s="2288"/>
      <c r="B19" s="2291"/>
      <c r="C19" s="2280" t="s">
        <v>1757</v>
      </c>
      <c r="D19" s="2280"/>
      <c r="E19" s="1242">
        <v>0</v>
      </c>
      <c r="F19" s="1242">
        <v>0</v>
      </c>
      <c r="G19" s="1242">
        <v>0</v>
      </c>
      <c r="H19" s="1242">
        <v>0</v>
      </c>
      <c r="I19" s="1242">
        <v>0</v>
      </c>
      <c r="J19" s="1242">
        <v>0</v>
      </c>
      <c r="K19" s="1242">
        <v>0</v>
      </c>
      <c r="L19" s="1242">
        <v>0</v>
      </c>
      <c r="M19" s="1242">
        <v>0</v>
      </c>
      <c r="N19" s="1242">
        <v>0</v>
      </c>
      <c r="O19" s="1242">
        <v>0</v>
      </c>
      <c r="P19" s="1242">
        <v>0</v>
      </c>
      <c r="Q19" s="1242">
        <v>0</v>
      </c>
      <c r="R19" s="1242">
        <v>0</v>
      </c>
      <c r="S19" s="1242">
        <v>0</v>
      </c>
      <c r="T19" s="1242">
        <v>0</v>
      </c>
      <c r="U19" s="1242">
        <v>0</v>
      </c>
    </row>
    <row r="20" spans="1:21" ht="16.5" hidden="1" customHeight="1" x14ac:dyDescent="0.25">
      <c r="A20" s="2288"/>
      <c r="B20" s="2291"/>
      <c r="C20" s="2284" t="s">
        <v>1768</v>
      </c>
      <c r="D20" s="2284"/>
      <c r="E20" s="1242"/>
      <c r="F20" s="1242"/>
      <c r="G20" s="1242"/>
      <c r="H20" s="1242"/>
      <c r="I20" s="1242"/>
      <c r="J20" s="1242"/>
      <c r="K20" s="1242"/>
      <c r="L20" s="1242"/>
      <c r="M20" s="1242"/>
      <c r="N20" s="1242"/>
      <c r="O20" s="1242"/>
      <c r="P20" s="1242"/>
      <c r="Q20" s="1242"/>
      <c r="R20" s="1242"/>
      <c r="S20" s="1242"/>
      <c r="T20" s="1242"/>
      <c r="U20" s="1242"/>
    </row>
    <row r="21" spans="1:21" ht="16.5" hidden="1" customHeight="1" x14ac:dyDescent="0.25">
      <c r="A21" s="2288"/>
      <c r="B21" s="2291"/>
      <c r="C21" s="2283" t="s">
        <v>1769</v>
      </c>
      <c r="D21" s="2283"/>
      <c r="E21" s="1242"/>
      <c r="F21" s="1242"/>
      <c r="G21" s="1242"/>
      <c r="H21" s="1242"/>
      <c r="I21" s="1242"/>
      <c r="J21" s="1242"/>
      <c r="K21" s="1242"/>
      <c r="L21" s="1242"/>
      <c r="M21" s="1242"/>
      <c r="N21" s="1242"/>
      <c r="O21" s="1242"/>
      <c r="P21" s="1242"/>
      <c r="Q21" s="1242"/>
      <c r="R21" s="1242"/>
      <c r="S21" s="1242"/>
      <c r="T21" s="1242"/>
      <c r="U21" s="1242"/>
    </row>
    <row r="22" spans="1:21" ht="16.5" hidden="1" customHeight="1" x14ac:dyDescent="0.25">
      <c r="A22" s="2288"/>
      <c r="B22" s="2291"/>
      <c r="C22" s="2284" t="s">
        <v>1770</v>
      </c>
      <c r="D22" s="2284"/>
      <c r="E22" s="1242"/>
      <c r="F22" s="1242"/>
      <c r="G22" s="1242"/>
      <c r="H22" s="1242"/>
      <c r="I22" s="1242"/>
      <c r="J22" s="1242"/>
      <c r="K22" s="1242"/>
      <c r="L22" s="1242"/>
      <c r="M22" s="1242"/>
      <c r="N22" s="1242"/>
      <c r="O22" s="1242"/>
      <c r="P22" s="1242"/>
      <c r="Q22" s="1242"/>
      <c r="R22" s="1242"/>
      <c r="S22" s="1242"/>
      <c r="T22" s="1242"/>
      <c r="U22" s="1242"/>
    </row>
    <row r="23" spans="1:21" ht="16.5" hidden="1" customHeight="1" x14ac:dyDescent="0.25">
      <c r="A23" s="2288"/>
      <c r="B23" s="2291"/>
      <c r="C23" s="2284" t="s">
        <v>1771</v>
      </c>
      <c r="D23" s="2284"/>
      <c r="E23" s="1242"/>
      <c r="F23" s="1242"/>
      <c r="G23" s="1242"/>
      <c r="H23" s="1242"/>
      <c r="I23" s="1242"/>
      <c r="J23" s="1242"/>
      <c r="K23" s="1242"/>
      <c r="L23" s="1242"/>
      <c r="M23" s="1242"/>
      <c r="N23" s="1242"/>
      <c r="O23" s="1242"/>
      <c r="P23" s="1242"/>
      <c r="Q23" s="1242"/>
      <c r="R23" s="1242"/>
      <c r="S23" s="1242"/>
      <c r="T23" s="1242"/>
      <c r="U23" s="1242"/>
    </row>
    <row r="24" spans="1:21" ht="16.5" hidden="1" customHeight="1" x14ac:dyDescent="0.25">
      <c r="A24" s="2288"/>
      <c r="B24" s="2291"/>
      <c r="C24" s="2285" t="s">
        <v>1772</v>
      </c>
      <c r="D24" s="648" t="s">
        <v>1773</v>
      </c>
      <c r="E24" s="1242"/>
      <c r="F24" s="1242"/>
      <c r="G24" s="1242"/>
      <c r="H24" s="1242"/>
      <c r="I24" s="1242"/>
      <c r="J24" s="1242"/>
      <c r="K24" s="1242"/>
      <c r="L24" s="1242"/>
      <c r="M24" s="1242"/>
      <c r="N24" s="1242"/>
      <c r="O24" s="1242"/>
      <c r="P24" s="1242"/>
      <c r="Q24" s="1242"/>
      <c r="R24" s="1242"/>
      <c r="S24" s="1242"/>
      <c r="T24" s="1242"/>
      <c r="U24" s="1242"/>
    </row>
    <row r="25" spans="1:21" ht="16.5" hidden="1" customHeight="1" x14ac:dyDescent="0.25">
      <c r="A25" s="2288"/>
      <c r="B25" s="2291"/>
      <c r="C25" s="2285"/>
      <c r="D25" s="648" t="s">
        <v>1774</v>
      </c>
      <c r="E25" s="1242"/>
      <c r="F25" s="1242"/>
      <c r="G25" s="1242"/>
      <c r="H25" s="1242"/>
      <c r="I25" s="1242"/>
      <c r="J25" s="1242"/>
      <c r="K25" s="1242"/>
      <c r="L25" s="1242"/>
      <c r="M25" s="1242"/>
      <c r="N25" s="1242"/>
      <c r="O25" s="1242"/>
      <c r="P25" s="1242"/>
      <c r="Q25" s="1242"/>
      <c r="R25" s="1242"/>
      <c r="S25" s="1242"/>
      <c r="T25" s="1242"/>
      <c r="U25" s="1242"/>
    </row>
    <row r="26" spans="1:21" ht="16.5" hidden="1" customHeight="1" x14ac:dyDescent="0.25">
      <c r="A26" s="2288"/>
      <c r="B26" s="2291"/>
      <c r="C26" s="2285"/>
      <c r="D26" s="648" t="s">
        <v>1757</v>
      </c>
      <c r="E26" s="1242"/>
      <c r="F26" s="1242"/>
      <c r="G26" s="1242"/>
      <c r="H26" s="1242"/>
      <c r="I26" s="1242"/>
      <c r="J26" s="1242"/>
      <c r="K26" s="1242"/>
      <c r="L26" s="1242"/>
      <c r="M26" s="1242"/>
      <c r="N26" s="1242"/>
      <c r="O26" s="1242"/>
      <c r="P26" s="1242"/>
      <c r="Q26" s="1242"/>
      <c r="R26" s="1242"/>
      <c r="S26" s="1242"/>
      <c r="T26" s="1242"/>
      <c r="U26" s="1242"/>
    </row>
    <row r="27" spans="1:21" ht="16.5" customHeight="1" thickBot="1" x14ac:dyDescent="0.3">
      <c r="A27" s="2288"/>
      <c r="B27" s="2286" t="s">
        <v>1775</v>
      </c>
      <c r="C27" s="2280" t="s">
        <v>1776</v>
      </c>
      <c r="D27" s="2280"/>
      <c r="E27" s="1243">
        <f>SUM(E28:E39)</f>
        <v>0</v>
      </c>
      <c r="F27" s="1243">
        <f t="shared" ref="F27:U27" si="1">SUM(F28:F39)</f>
        <v>0</v>
      </c>
      <c r="G27" s="1243">
        <f t="shared" si="1"/>
        <v>0</v>
      </c>
      <c r="H27" s="1243">
        <f t="shared" si="1"/>
        <v>0</v>
      </c>
      <c r="I27" s="1243">
        <f t="shared" si="1"/>
        <v>0</v>
      </c>
      <c r="J27" s="1243">
        <f t="shared" si="1"/>
        <v>0</v>
      </c>
      <c r="K27" s="1243">
        <f t="shared" si="1"/>
        <v>0</v>
      </c>
      <c r="L27" s="1243">
        <f t="shared" si="1"/>
        <v>0</v>
      </c>
      <c r="M27" s="1243">
        <f t="shared" si="1"/>
        <v>0</v>
      </c>
      <c r="N27" s="1243">
        <f t="shared" si="1"/>
        <v>0</v>
      </c>
      <c r="O27" s="1243">
        <f t="shared" si="1"/>
        <v>0</v>
      </c>
      <c r="P27" s="1243">
        <f t="shared" si="1"/>
        <v>0</v>
      </c>
      <c r="Q27" s="1243">
        <f t="shared" si="1"/>
        <v>0</v>
      </c>
      <c r="R27" s="1243">
        <f t="shared" si="1"/>
        <v>0</v>
      </c>
      <c r="S27" s="1243">
        <f t="shared" si="1"/>
        <v>0</v>
      </c>
      <c r="T27" s="1243">
        <f t="shared" si="1"/>
        <v>0</v>
      </c>
      <c r="U27" s="1243">
        <f t="shared" si="1"/>
        <v>0</v>
      </c>
    </row>
    <row r="28" spans="1:21" ht="16.5" customHeight="1" thickBot="1" x14ac:dyDescent="0.3">
      <c r="A28" s="2288"/>
      <c r="B28" s="2286"/>
      <c r="C28" s="2280" t="s">
        <v>1777</v>
      </c>
      <c r="D28" s="2280"/>
      <c r="E28" s="1242">
        <v>0</v>
      </c>
      <c r="F28" s="1242">
        <v>0</v>
      </c>
      <c r="G28" s="1242">
        <v>0</v>
      </c>
      <c r="H28" s="1242">
        <v>0</v>
      </c>
      <c r="I28" s="1242">
        <v>0</v>
      </c>
      <c r="J28" s="1242">
        <v>0</v>
      </c>
      <c r="K28" s="1242">
        <v>0</v>
      </c>
      <c r="L28" s="1242">
        <v>0</v>
      </c>
      <c r="M28" s="1242">
        <v>0</v>
      </c>
      <c r="N28" s="1242">
        <v>0</v>
      </c>
      <c r="O28" s="1242">
        <v>0</v>
      </c>
      <c r="P28" s="1242">
        <v>0</v>
      </c>
      <c r="Q28" s="1242">
        <v>0</v>
      </c>
      <c r="R28" s="1242">
        <v>0</v>
      </c>
      <c r="S28" s="1242">
        <v>0</v>
      </c>
      <c r="T28" s="1242">
        <v>0</v>
      </c>
      <c r="U28" s="1242">
        <v>0</v>
      </c>
    </row>
    <row r="29" spans="1:21" ht="16.5" customHeight="1" thickBot="1" x14ac:dyDescent="0.3">
      <c r="A29" s="2288"/>
      <c r="B29" s="2286"/>
      <c r="C29" s="2280" t="s">
        <v>1778</v>
      </c>
      <c r="D29" s="2280"/>
      <c r="E29" s="1242">
        <v>0</v>
      </c>
      <c r="F29" s="1242">
        <v>0</v>
      </c>
      <c r="G29" s="1242">
        <v>0</v>
      </c>
      <c r="H29" s="1242">
        <v>0</v>
      </c>
      <c r="I29" s="1242">
        <v>0</v>
      </c>
      <c r="J29" s="1242">
        <v>0</v>
      </c>
      <c r="K29" s="1242">
        <v>0</v>
      </c>
      <c r="L29" s="1242">
        <v>0</v>
      </c>
      <c r="M29" s="1242">
        <v>0</v>
      </c>
      <c r="N29" s="1242">
        <v>0</v>
      </c>
      <c r="O29" s="1242">
        <v>0</v>
      </c>
      <c r="P29" s="1242">
        <v>0</v>
      </c>
      <c r="Q29" s="1242">
        <v>0</v>
      </c>
      <c r="R29" s="1242">
        <v>0</v>
      </c>
      <c r="S29" s="1242">
        <v>0</v>
      </c>
      <c r="T29" s="1242">
        <v>0</v>
      </c>
      <c r="U29" s="1242">
        <v>0</v>
      </c>
    </row>
    <row r="30" spans="1:21" ht="16.5" customHeight="1" thickBot="1" x14ac:dyDescent="0.3">
      <c r="A30" s="2288"/>
      <c r="B30" s="2286"/>
      <c r="C30" s="2280" t="s">
        <v>1779</v>
      </c>
      <c r="D30" s="2280"/>
      <c r="E30" s="1242">
        <v>0</v>
      </c>
      <c r="F30" s="1242">
        <v>0</v>
      </c>
      <c r="G30" s="1242">
        <v>0</v>
      </c>
      <c r="H30" s="1242">
        <v>0</v>
      </c>
      <c r="I30" s="1242">
        <v>0</v>
      </c>
      <c r="J30" s="1242">
        <v>0</v>
      </c>
      <c r="K30" s="1242">
        <v>0</v>
      </c>
      <c r="L30" s="1242">
        <v>0</v>
      </c>
      <c r="M30" s="1242">
        <v>0</v>
      </c>
      <c r="N30" s="1242">
        <v>0</v>
      </c>
      <c r="O30" s="1242">
        <v>0</v>
      </c>
      <c r="P30" s="1242">
        <v>0</v>
      </c>
      <c r="Q30" s="1242">
        <v>0</v>
      </c>
      <c r="R30" s="1242">
        <v>0</v>
      </c>
      <c r="S30" s="1242">
        <v>0</v>
      </c>
      <c r="T30" s="1242">
        <v>0</v>
      </c>
      <c r="U30" s="1242">
        <v>0</v>
      </c>
    </row>
    <row r="31" spans="1:21" ht="16.5" customHeight="1" thickBot="1" x14ac:dyDescent="0.3">
      <c r="A31" s="2288"/>
      <c r="B31" s="2286"/>
      <c r="C31" s="2287" t="s">
        <v>1780</v>
      </c>
      <c r="D31" s="2287"/>
      <c r="E31" s="1242">
        <v>0</v>
      </c>
      <c r="F31" s="1242">
        <v>0</v>
      </c>
      <c r="G31" s="1242">
        <v>0</v>
      </c>
      <c r="H31" s="1242">
        <v>0</v>
      </c>
      <c r="I31" s="1242">
        <v>0</v>
      </c>
      <c r="J31" s="1242">
        <v>0</v>
      </c>
      <c r="K31" s="1242">
        <v>0</v>
      </c>
      <c r="L31" s="1242">
        <v>0</v>
      </c>
      <c r="M31" s="1242">
        <v>0</v>
      </c>
      <c r="N31" s="1242">
        <v>0</v>
      </c>
      <c r="O31" s="1242">
        <v>0</v>
      </c>
      <c r="P31" s="1242">
        <v>0</v>
      </c>
      <c r="Q31" s="1242">
        <v>0</v>
      </c>
      <c r="R31" s="1242">
        <v>0</v>
      </c>
      <c r="S31" s="1242">
        <v>0</v>
      </c>
      <c r="T31" s="1242">
        <v>0</v>
      </c>
      <c r="U31" s="1242">
        <v>0</v>
      </c>
    </row>
    <row r="32" spans="1:21" ht="16.5" customHeight="1" thickBot="1" x14ac:dyDescent="0.3">
      <c r="A32" s="2288"/>
      <c r="B32" s="2286"/>
      <c r="C32" s="2280" t="s">
        <v>1781</v>
      </c>
      <c r="D32" s="2280"/>
      <c r="E32" s="1242">
        <v>0</v>
      </c>
      <c r="F32" s="1242">
        <v>0</v>
      </c>
      <c r="G32" s="1242">
        <v>0</v>
      </c>
      <c r="H32" s="1242">
        <v>0</v>
      </c>
      <c r="I32" s="1242">
        <v>0</v>
      </c>
      <c r="J32" s="1242">
        <v>0</v>
      </c>
      <c r="K32" s="1242">
        <v>0</v>
      </c>
      <c r="L32" s="1242">
        <v>0</v>
      </c>
      <c r="M32" s="1242">
        <v>0</v>
      </c>
      <c r="N32" s="1242">
        <v>0</v>
      </c>
      <c r="O32" s="1242">
        <v>0</v>
      </c>
      <c r="P32" s="1242">
        <v>0</v>
      </c>
      <c r="Q32" s="1242">
        <v>0</v>
      </c>
      <c r="R32" s="1242">
        <v>0</v>
      </c>
      <c r="S32" s="1242">
        <v>0</v>
      </c>
      <c r="T32" s="1242">
        <v>0</v>
      </c>
      <c r="U32" s="1242">
        <v>0</v>
      </c>
    </row>
    <row r="33" spans="1:21" ht="16.5" customHeight="1" thickBot="1" x14ac:dyDescent="0.3">
      <c r="A33" s="2288"/>
      <c r="B33" s="2286"/>
      <c r="C33" s="2280" t="s">
        <v>1782</v>
      </c>
      <c r="D33" s="2280"/>
      <c r="E33" s="1242">
        <v>0</v>
      </c>
      <c r="F33" s="1242">
        <v>0</v>
      </c>
      <c r="G33" s="1242">
        <v>0</v>
      </c>
      <c r="H33" s="1242">
        <v>0</v>
      </c>
      <c r="I33" s="1242">
        <v>0</v>
      </c>
      <c r="J33" s="1242">
        <v>0</v>
      </c>
      <c r="K33" s="1242">
        <v>0</v>
      </c>
      <c r="L33" s="1242">
        <v>0</v>
      </c>
      <c r="M33" s="1242">
        <v>0</v>
      </c>
      <c r="N33" s="1242">
        <v>0</v>
      </c>
      <c r="O33" s="1242">
        <v>0</v>
      </c>
      <c r="P33" s="1242">
        <v>0</v>
      </c>
      <c r="Q33" s="1242">
        <v>0</v>
      </c>
      <c r="R33" s="1242">
        <v>0</v>
      </c>
      <c r="S33" s="1242">
        <v>0</v>
      </c>
      <c r="T33" s="1242">
        <v>0</v>
      </c>
      <c r="U33" s="1242">
        <v>0</v>
      </c>
    </row>
    <row r="34" spans="1:21" ht="16.5" customHeight="1" thickBot="1" x14ac:dyDescent="0.3">
      <c r="A34" s="2288"/>
      <c r="B34" s="2286"/>
      <c r="C34" s="2280" t="s">
        <v>1783</v>
      </c>
      <c r="D34" s="2280"/>
      <c r="E34" s="1242">
        <v>0</v>
      </c>
      <c r="F34" s="1242">
        <v>0</v>
      </c>
      <c r="G34" s="1242">
        <v>0</v>
      </c>
      <c r="H34" s="1242">
        <v>0</v>
      </c>
      <c r="I34" s="1242">
        <v>0</v>
      </c>
      <c r="J34" s="1242">
        <v>0</v>
      </c>
      <c r="K34" s="1242">
        <v>0</v>
      </c>
      <c r="L34" s="1242">
        <v>0</v>
      </c>
      <c r="M34" s="1242">
        <v>0</v>
      </c>
      <c r="N34" s="1242">
        <v>0</v>
      </c>
      <c r="O34" s="1242">
        <v>0</v>
      </c>
      <c r="P34" s="1242">
        <v>0</v>
      </c>
      <c r="Q34" s="1242">
        <v>0</v>
      </c>
      <c r="R34" s="1242">
        <v>0</v>
      </c>
      <c r="S34" s="1242">
        <v>0</v>
      </c>
      <c r="T34" s="1242">
        <v>0</v>
      </c>
      <c r="U34" s="1242">
        <v>0</v>
      </c>
    </row>
    <row r="35" spans="1:21" ht="16.5" customHeight="1" thickBot="1" x14ac:dyDescent="0.3">
      <c r="A35" s="2288"/>
      <c r="B35" s="2286"/>
      <c r="C35" s="2280" t="s">
        <v>1784</v>
      </c>
      <c r="D35" s="2280"/>
      <c r="E35" s="1242">
        <v>0</v>
      </c>
      <c r="F35" s="1242">
        <v>0</v>
      </c>
      <c r="G35" s="1242">
        <v>0</v>
      </c>
      <c r="H35" s="1242">
        <v>0</v>
      </c>
      <c r="I35" s="1242">
        <v>0</v>
      </c>
      <c r="J35" s="1242">
        <v>0</v>
      </c>
      <c r="K35" s="1242">
        <v>0</v>
      </c>
      <c r="L35" s="1242">
        <v>0</v>
      </c>
      <c r="M35" s="1242">
        <v>0</v>
      </c>
      <c r="N35" s="1242">
        <v>0</v>
      </c>
      <c r="O35" s="1242">
        <v>0</v>
      </c>
      <c r="P35" s="1242">
        <v>0</v>
      </c>
      <c r="Q35" s="1242">
        <v>0</v>
      </c>
      <c r="R35" s="1242">
        <v>0</v>
      </c>
      <c r="S35" s="1242">
        <v>0</v>
      </c>
      <c r="T35" s="1242">
        <v>0</v>
      </c>
      <c r="U35" s="1242">
        <v>0</v>
      </c>
    </row>
    <row r="36" spans="1:21" ht="16.5" customHeight="1" thickBot="1" x14ac:dyDescent="0.3">
      <c r="A36" s="2288"/>
      <c r="B36" s="2286"/>
      <c r="C36" s="2280" t="s">
        <v>1785</v>
      </c>
      <c r="D36" s="2280"/>
      <c r="E36" s="1242">
        <v>0</v>
      </c>
      <c r="F36" s="1242">
        <v>0</v>
      </c>
      <c r="G36" s="1242">
        <v>0</v>
      </c>
      <c r="H36" s="1242">
        <v>0</v>
      </c>
      <c r="I36" s="1242">
        <v>0</v>
      </c>
      <c r="J36" s="1242">
        <v>0</v>
      </c>
      <c r="K36" s="1242">
        <v>0</v>
      </c>
      <c r="L36" s="1242">
        <v>0</v>
      </c>
      <c r="M36" s="1242">
        <v>0</v>
      </c>
      <c r="N36" s="1242">
        <v>0</v>
      </c>
      <c r="O36" s="1242">
        <v>0</v>
      </c>
      <c r="P36" s="1242">
        <v>0</v>
      </c>
      <c r="Q36" s="1242">
        <v>0</v>
      </c>
      <c r="R36" s="1242">
        <v>0</v>
      </c>
      <c r="S36" s="1242">
        <v>0</v>
      </c>
      <c r="T36" s="1242">
        <v>0</v>
      </c>
      <c r="U36" s="1242">
        <v>0</v>
      </c>
    </row>
    <row r="37" spans="1:21" ht="16.5" customHeight="1" thickBot="1" x14ac:dyDescent="0.3">
      <c r="A37" s="2288"/>
      <c r="B37" s="2286"/>
      <c r="C37" s="2280" t="s">
        <v>1786</v>
      </c>
      <c r="D37" s="2280"/>
      <c r="E37" s="1242">
        <v>0</v>
      </c>
      <c r="F37" s="1242">
        <v>0</v>
      </c>
      <c r="G37" s="1242">
        <v>0</v>
      </c>
      <c r="H37" s="1242">
        <v>0</v>
      </c>
      <c r="I37" s="1242">
        <v>0</v>
      </c>
      <c r="J37" s="1242">
        <v>0</v>
      </c>
      <c r="K37" s="1242">
        <v>0</v>
      </c>
      <c r="L37" s="1242">
        <v>0</v>
      </c>
      <c r="M37" s="1242">
        <v>0</v>
      </c>
      <c r="N37" s="1242">
        <v>0</v>
      </c>
      <c r="O37" s="1242">
        <v>0</v>
      </c>
      <c r="P37" s="1242">
        <v>0</v>
      </c>
      <c r="Q37" s="1242">
        <v>0</v>
      </c>
      <c r="R37" s="1242">
        <v>0</v>
      </c>
      <c r="S37" s="1242">
        <v>0</v>
      </c>
      <c r="T37" s="1242">
        <v>0</v>
      </c>
      <c r="U37" s="1242">
        <v>0</v>
      </c>
    </row>
    <row r="38" spans="1:21" ht="16.5" customHeight="1" thickBot="1" x14ac:dyDescent="0.3">
      <c r="A38" s="2288"/>
      <c r="B38" s="2286"/>
      <c r="C38" s="2280" t="s">
        <v>1787</v>
      </c>
      <c r="D38" s="2280"/>
      <c r="E38" s="1242">
        <v>0</v>
      </c>
      <c r="F38" s="1242">
        <v>0</v>
      </c>
      <c r="G38" s="1242">
        <v>0</v>
      </c>
      <c r="H38" s="1242">
        <v>0</v>
      </c>
      <c r="I38" s="1242">
        <v>0</v>
      </c>
      <c r="J38" s="1242">
        <v>0</v>
      </c>
      <c r="K38" s="1242">
        <v>0</v>
      </c>
      <c r="L38" s="1242">
        <v>0</v>
      </c>
      <c r="M38" s="1242">
        <v>0</v>
      </c>
      <c r="N38" s="1242">
        <v>0</v>
      </c>
      <c r="O38" s="1242">
        <v>0</v>
      </c>
      <c r="P38" s="1242">
        <v>0</v>
      </c>
      <c r="Q38" s="1242">
        <v>0</v>
      </c>
      <c r="R38" s="1242">
        <v>0</v>
      </c>
      <c r="S38" s="1242">
        <v>0</v>
      </c>
      <c r="T38" s="1242">
        <v>0</v>
      </c>
      <c r="U38" s="1242">
        <v>0</v>
      </c>
    </row>
    <row r="39" spans="1:21" ht="16.5" customHeight="1" x14ac:dyDescent="0.25">
      <c r="A39" s="2289"/>
      <c r="B39" s="2286"/>
      <c r="C39" s="2280" t="s">
        <v>1757</v>
      </c>
      <c r="D39" s="2280"/>
      <c r="E39" s="1242">
        <v>0</v>
      </c>
      <c r="F39" s="1242">
        <v>0</v>
      </c>
      <c r="G39" s="1242">
        <v>0</v>
      </c>
      <c r="H39" s="1242">
        <v>0</v>
      </c>
      <c r="I39" s="1242">
        <v>0</v>
      </c>
      <c r="J39" s="1242">
        <v>0</v>
      </c>
      <c r="K39" s="1242">
        <v>0</v>
      </c>
      <c r="L39" s="1242">
        <v>0</v>
      </c>
      <c r="M39" s="1242">
        <v>0</v>
      </c>
      <c r="N39" s="1242">
        <v>0</v>
      </c>
      <c r="O39" s="1242">
        <v>0</v>
      </c>
      <c r="P39" s="1242">
        <v>0</v>
      </c>
      <c r="Q39" s="1242">
        <v>0</v>
      </c>
      <c r="R39" s="1242">
        <v>0</v>
      </c>
      <c r="S39" s="1242">
        <v>0</v>
      </c>
      <c r="T39" s="1242">
        <v>0</v>
      </c>
      <c r="U39" s="1242">
        <v>0</v>
      </c>
    </row>
    <row r="40" spans="1:21" s="653" customFormat="1" ht="18" customHeight="1" thickBot="1" x14ac:dyDescent="0.3">
      <c r="A40" s="2281" t="s">
        <v>1713</v>
      </c>
      <c r="B40" s="2281"/>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x14ac:dyDescent="0.3">
      <c r="A41" s="654" t="s">
        <v>1229</v>
      </c>
      <c r="B41" s="655"/>
      <c r="C41" s="655"/>
      <c r="D41" s="655"/>
      <c r="E41" s="656"/>
      <c r="F41" s="654" t="s">
        <v>1230</v>
      </c>
      <c r="G41" s="655"/>
      <c r="I41" s="655" t="s">
        <v>1157</v>
      </c>
      <c r="J41" s="656"/>
      <c r="K41" s="655"/>
      <c r="N41" s="601" t="s">
        <v>1714</v>
      </c>
      <c r="O41" s="655"/>
      <c r="P41" s="656"/>
      <c r="R41" s="656"/>
      <c r="S41" s="600" t="s">
        <v>2294</v>
      </c>
      <c r="T41" s="656"/>
      <c r="U41" s="656"/>
    </row>
    <row r="42" spans="1:21" s="653" customFormat="1" ht="22.8" customHeight="1" x14ac:dyDescent="0.3">
      <c r="A42" s="656"/>
      <c r="B42" s="656"/>
      <c r="C42" s="656"/>
      <c r="D42" s="656"/>
      <c r="E42" s="656"/>
      <c r="F42" s="656"/>
      <c r="G42" s="655"/>
      <c r="H42" s="656"/>
      <c r="I42" s="655" t="s">
        <v>1159</v>
      </c>
      <c r="J42" s="656"/>
      <c r="K42" s="655"/>
      <c r="M42" s="656"/>
      <c r="N42" s="655"/>
      <c r="O42" s="655"/>
      <c r="P42" s="656"/>
      <c r="Q42" s="656"/>
      <c r="R42" s="656"/>
      <c r="S42" s="656"/>
      <c r="T42" s="656"/>
      <c r="U42" s="656"/>
    </row>
    <row r="43" spans="1:21" ht="16.5" customHeight="1" x14ac:dyDescent="0.3">
      <c r="A43" s="2282" t="s">
        <v>1715</v>
      </c>
      <c r="B43" s="2282"/>
      <c r="C43" s="2282"/>
      <c r="D43" s="2282"/>
      <c r="E43" s="2282"/>
      <c r="F43" s="2282"/>
      <c r="G43" s="2282"/>
      <c r="H43" s="2282"/>
      <c r="I43" s="2282"/>
      <c r="J43" s="2282"/>
      <c r="K43" s="2282"/>
      <c r="L43" s="2282"/>
      <c r="M43" s="2282"/>
      <c r="N43" s="2282"/>
      <c r="O43" s="2282"/>
      <c r="P43" s="2282"/>
      <c r="Q43" s="2282"/>
      <c r="R43" s="2282"/>
      <c r="S43" s="2282"/>
      <c r="T43" s="2282"/>
      <c r="U43" s="2282"/>
    </row>
    <row r="44" spans="1:21" s="657" customFormat="1" ht="15" customHeight="1" x14ac:dyDescent="0.3">
      <c r="A44" s="2282" t="s">
        <v>1716</v>
      </c>
      <c r="B44" s="2282"/>
      <c r="C44" s="2282"/>
      <c r="D44" s="2282"/>
      <c r="E44" s="2282"/>
      <c r="F44" s="2282"/>
      <c r="G44" s="2282"/>
      <c r="H44" s="2282"/>
      <c r="I44" s="2282"/>
      <c r="J44" s="2282"/>
      <c r="K44" s="2282"/>
      <c r="L44" s="2282"/>
      <c r="M44" s="2282"/>
      <c r="N44" s="2282"/>
      <c r="O44" s="2282"/>
      <c r="P44" s="2282"/>
      <c r="Q44" s="2282"/>
      <c r="R44" s="2282"/>
      <c r="S44" s="2282"/>
      <c r="T44" s="2282"/>
      <c r="U44" s="2282"/>
    </row>
    <row r="45" spans="1:21" s="657" customFormat="1" ht="15" customHeight="1" x14ac:dyDescent="0.3">
      <c r="A45" s="2279" t="s">
        <v>1788</v>
      </c>
      <c r="B45" s="2279"/>
      <c r="C45" s="2279"/>
      <c r="D45" s="2279"/>
      <c r="E45" s="2279"/>
      <c r="F45" s="2279"/>
      <c r="G45" s="2279"/>
      <c r="H45" s="2279"/>
      <c r="I45" s="2279"/>
      <c r="J45" s="2279"/>
      <c r="K45" s="2279"/>
      <c r="L45" s="2279"/>
      <c r="M45" s="2279"/>
      <c r="N45" s="2279"/>
      <c r="O45" s="2279"/>
      <c r="P45" s="2279"/>
      <c r="Q45" s="2279"/>
      <c r="R45" s="2279"/>
      <c r="S45" s="2279"/>
      <c r="T45" s="2279"/>
      <c r="U45" s="2279"/>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x14ac:dyDescent="0.25"/>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x14ac:dyDescent="0.3">
      <c r="A1" s="489" t="s">
        <v>1056</v>
      </c>
      <c r="B1" s="490"/>
      <c r="F1" s="583"/>
      <c r="G1" s="583"/>
      <c r="H1" s="583"/>
      <c r="I1" s="583"/>
      <c r="J1" s="583"/>
      <c r="K1" s="583"/>
      <c r="L1" s="583"/>
      <c r="M1" s="583"/>
      <c r="N1" s="583"/>
      <c r="O1" s="583"/>
      <c r="P1" s="583"/>
      <c r="Q1" s="583"/>
      <c r="R1" s="583"/>
      <c r="S1" s="583"/>
      <c r="T1" s="2183" t="s">
        <v>878</v>
      </c>
      <c r="U1" s="2184"/>
      <c r="V1" s="2186" t="s">
        <v>1789</v>
      </c>
      <c r="W1" s="2186"/>
      <c r="X1" s="2186"/>
      <c r="Y1" s="147" t="s">
        <v>880</v>
      </c>
    </row>
    <row r="2" spans="1:25" ht="20.100000000000001" customHeight="1" x14ac:dyDescent="0.3">
      <c r="A2" s="554" t="s">
        <v>1558</v>
      </c>
      <c r="B2" s="494" t="s">
        <v>1790</v>
      </c>
      <c r="C2" s="608"/>
      <c r="D2" s="583"/>
      <c r="E2" s="583"/>
      <c r="F2" s="583"/>
      <c r="G2" s="583"/>
      <c r="H2" s="583"/>
      <c r="I2" s="583"/>
      <c r="J2" s="583"/>
      <c r="K2" s="583"/>
      <c r="L2" s="583"/>
      <c r="M2" s="583"/>
      <c r="N2" s="583"/>
      <c r="O2" s="583"/>
      <c r="P2" s="583"/>
      <c r="Q2" s="583"/>
      <c r="R2" s="583"/>
      <c r="S2" s="583"/>
      <c r="T2" s="2183" t="s">
        <v>1163</v>
      </c>
      <c r="U2" s="2184"/>
      <c r="V2" s="2187" t="s">
        <v>1791</v>
      </c>
      <c r="W2" s="2187"/>
      <c r="X2" s="2187"/>
    </row>
    <row r="3" spans="1:25" ht="21" customHeight="1" x14ac:dyDescent="0.45">
      <c r="A3" s="2317"/>
      <c r="B3" s="2317"/>
      <c r="C3" s="2317"/>
      <c r="D3" s="2317"/>
      <c r="E3" s="2317"/>
      <c r="F3" s="2317"/>
      <c r="G3" s="2317"/>
      <c r="H3" s="2317"/>
      <c r="I3" s="2317"/>
      <c r="J3" s="2317"/>
      <c r="K3" s="2317"/>
      <c r="L3" s="2317"/>
      <c r="M3" s="2317"/>
      <c r="N3" s="2317"/>
      <c r="O3" s="2317"/>
      <c r="P3" s="2317"/>
      <c r="Q3" s="2317"/>
      <c r="R3" s="2317"/>
      <c r="S3" s="2317"/>
      <c r="T3" s="2317"/>
      <c r="U3" s="2317"/>
      <c r="V3" s="2317"/>
      <c r="W3" s="2317"/>
      <c r="X3" s="2317"/>
    </row>
    <row r="4" spans="1:25" ht="35.1" customHeight="1" x14ac:dyDescent="0.55000000000000004">
      <c r="A4" s="2315" t="s">
        <v>1792</v>
      </c>
      <c r="B4" s="2316"/>
      <c r="C4" s="2316"/>
      <c r="D4" s="2316"/>
      <c r="E4" s="2316"/>
      <c r="F4" s="2316"/>
      <c r="G4" s="2316"/>
      <c r="H4" s="2316"/>
      <c r="I4" s="2316"/>
      <c r="J4" s="2316"/>
      <c r="K4" s="2316"/>
      <c r="L4" s="2316"/>
      <c r="M4" s="2316"/>
      <c r="N4" s="2316"/>
      <c r="O4" s="2316"/>
      <c r="P4" s="2316"/>
      <c r="Q4" s="2316"/>
      <c r="R4" s="2316"/>
      <c r="S4" s="2316"/>
      <c r="T4" s="2316"/>
      <c r="U4" s="2316"/>
      <c r="V4" s="2316"/>
      <c r="W4" s="2316"/>
      <c r="X4" s="2316"/>
    </row>
    <row r="5" spans="1:25" ht="21" customHeight="1" thickBot="1" x14ac:dyDescent="0.45">
      <c r="A5" s="2311" t="s">
        <v>2224</v>
      </c>
      <c r="B5" s="2311"/>
      <c r="C5" s="2311"/>
      <c r="D5" s="2311"/>
      <c r="E5" s="2311"/>
      <c r="F5" s="2311"/>
      <c r="G5" s="2311"/>
      <c r="H5" s="2311"/>
      <c r="I5" s="2311"/>
      <c r="J5" s="2311"/>
      <c r="K5" s="2311"/>
      <c r="L5" s="2311"/>
      <c r="M5" s="2311"/>
      <c r="N5" s="2311"/>
      <c r="O5" s="2311"/>
      <c r="P5" s="2311"/>
      <c r="Q5" s="2311"/>
      <c r="R5" s="2311"/>
      <c r="S5" s="2311"/>
      <c r="T5" s="2311"/>
      <c r="U5" s="2311"/>
      <c r="V5" s="2311"/>
      <c r="W5" s="2311"/>
      <c r="X5" s="2311"/>
    </row>
    <row r="6" spans="1:25" s="562" customFormat="1" ht="28.5" customHeight="1" x14ac:dyDescent="0.3">
      <c r="A6" s="2276" t="s">
        <v>1793</v>
      </c>
      <c r="B6" s="2312" t="s">
        <v>1794</v>
      </c>
      <c r="C6" s="2314" t="s">
        <v>1722</v>
      </c>
      <c r="D6" s="2314"/>
      <c r="E6" s="2314"/>
      <c r="F6" s="2314"/>
      <c r="G6" s="2169" t="s">
        <v>1795</v>
      </c>
      <c r="H6" s="2169"/>
      <c r="I6" s="2169"/>
      <c r="J6" s="2169"/>
      <c r="K6" s="2169"/>
      <c r="L6" s="2169"/>
      <c r="M6" s="2169"/>
      <c r="N6" s="2169"/>
      <c r="O6" s="2169"/>
      <c r="P6" s="2169"/>
      <c r="Q6" s="2169"/>
      <c r="R6" s="2170"/>
      <c r="S6" s="2168" t="s">
        <v>1796</v>
      </c>
      <c r="T6" s="2169"/>
      <c r="U6" s="2169"/>
      <c r="V6" s="2169"/>
      <c r="W6" s="2169"/>
      <c r="X6" s="2169"/>
    </row>
    <row r="7" spans="1:25" s="562" customFormat="1" ht="22.5" customHeight="1" x14ac:dyDescent="0.3">
      <c r="A7" s="2304"/>
      <c r="B7" s="2313"/>
      <c r="C7" s="2172" t="s">
        <v>1797</v>
      </c>
      <c r="D7" s="2173"/>
      <c r="E7" s="2173"/>
      <c r="F7" s="2308" t="s">
        <v>1798</v>
      </c>
      <c r="G7" s="2308" t="s">
        <v>1797</v>
      </c>
      <c r="H7" s="2308" t="s">
        <v>1799</v>
      </c>
      <c r="I7" s="2306" t="s">
        <v>1800</v>
      </c>
      <c r="J7" s="2308" t="s">
        <v>1801</v>
      </c>
      <c r="K7" s="2308" t="s">
        <v>1802</v>
      </c>
      <c r="L7" s="2310" t="s">
        <v>1803</v>
      </c>
      <c r="M7" s="658"/>
      <c r="N7" s="2308" t="s">
        <v>1804</v>
      </c>
      <c r="O7" s="2172" t="s">
        <v>1805</v>
      </c>
      <c r="P7" s="2175"/>
      <c r="Q7" s="2172" t="s">
        <v>1806</v>
      </c>
      <c r="R7" s="2175"/>
      <c r="S7" s="2308" t="s">
        <v>1797</v>
      </c>
      <c r="T7" s="2308" t="s">
        <v>1799</v>
      </c>
      <c r="U7" s="2172" t="s">
        <v>1805</v>
      </c>
      <c r="V7" s="2173"/>
      <c r="W7" s="2172" t="s">
        <v>1806</v>
      </c>
      <c r="X7" s="2173"/>
    </row>
    <row r="8" spans="1:25" s="562" customFormat="1" ht="59.4" customHeight="1" thickBot="1" x14ac:dyDescent="0.35">
      <c r="A8" s="2277"/>
      <c r="B8" s="2309"/>
      <c r="C8" s="659" t="s">
        <v>1104</v>
      </c>
      <c r="D8" s="659" t="s">
        <v>1807</v>
      </c>
      <c r="E8" s="659" t="s">
        <v>1808</v>
      </c>
      <c r="F8" s="2309"/>
      <c r="G8" s="2309"/>
      <c r="H8" s="2309"/>
      <c r="I8" s="2307"/>
      <c r="J8" s="2309"/>
      <c r="K8" s="2309"/>
      <c r="L8" s="2309"/>
      <c r="M8" s="660" t="s">
        <v>1809</v>
      </c>
      <c r="N8" s="2309"/>
      <c r="O8" s="661" t="s">
        <v>1810</v>
      </c>
      <c r="P8" s="661" t="s">
        <v>1811</v>
      </c>
      <c r="Q8" s="661" t="s">
        <v>1812</v>
      </c>
      <c r="R8" s="661" t="s">
        <v>1811</v>
      </c>
      <c r="S8" s="2309"/>
      <c r="T8" s="2309"/>
      <c r="U8" s="661" t="s">
        <v>1810</v>
      </c>
      <c r="V8" s="662" t="s">
        <v>1811</v>
      </c>
      <c r="W8" s="661" t="s">
        <v>1812</v>
      </c>
      <c r="X8" s="662" t="s">
        <v>1811</v>
      </c>
    </row>
    <row r="9" spans="1:25" s="567" customFormat="1" ht="50.1" customHeight="1" x14ac:dyDescent="0.3">
      <c r="A9" s="2304" t="s">
        <v>2225</v>
      </c>
      <c r="B9" s="663" t="s">
        <v>1582</v>
      </c>
      <c r="C9" s="1111">
        <f>SUM(C10:C11)</f>
        <v>8</v>
      </c>
      <c r="D9" s="1111">
        <f t="shared" ref="D9:X9" si="0">SUM(D10:D11)</f>
        <v>4</v>
      </c>
      <c r="E9" s="1111">
        <f t="shared" si="0"/>
        <v>4</v>
      </c>
      <c r="F9" s="1111">
        <f t="shared" si="0"/>
        <v>213357</v>
      </c>
      <c r="G9" s="1111">
        <f t="shared" si="0"/>
        <v>2</v>
      </c>
      <c r="H9" s="1111">
        <f t="shared" si="0"/>
        <v>58120</v>
      </c>
      <c r="I9" s="1111">
        <f t="shared" si="0"/>
        <v>58120</v>
      </c>
      <c r="J9" s="1111">
        <f t="shared" si="0"/>
        <v>0</v>
      </c>
      <c r="K9" s="1111">
        <f t="shared" si="0"/>
        <v>502</v>
      </c>
      <c r="L9" s="1111">
        <f t="shared" si="0"/>
        <v>226</v>
      </c>
      <c r="M9" s="1111">
        <f t="shared" si="0"/>
        <v>1</v>
      </c>
      <c r="N9" s="1111">
        <f t="shared" si="0"/>
        <v>276</v>
      </c>
      <c r="O9" s="1111">
        <f t="shared" si="0"/>
        <v>1</v>
      </c>
      <c r="P9" s="1111">
        <f t="shared" si="0"/>
        <v>0</v>
      </c>
      <c r="Q9" s="1111">
        <f t="shared" si="0"/>
        <v>40</v>
      </c>
      <c r="R9" s="1111">
        <f t="shared" si="0"/>
        <v>12</v>
      </c>
      <c r="S9" s="1111">
        <f t="shared" si="0"/>
        <v>6</v>
      </c>
      <c r="T9" s="1111">
        <f t="shared" si="0"/>
        <v>155237</v>
      </c>
      <c r="U9" s="1111">
        <f t="shared" si="0"/>
        <v>2</v>
      </c>
      <c r="V9" s="1111">
        <f t="shared" si="0"/>
        <v>0</v>
      </c>
      <c r="W9" s="1111">
        <f t="shared" si="0"/>
        <v>2</v>
      </c>
      <c r="X9" s="1111">
        <f t="shared" si="0"/>
        <v>0</v>
      </c>
    </row>
    <row r="10" spans="1:25" ht="50.1" customHeight="1" x14ac:dyDescent="0.25">
      <c r="A10" s="2304"/>
      <c r="B10" s="506" t="s">
        <v>1813</v>
      </c>
      <c r="C10" s="1110">
        <f>SUM(D10:E10)</f>
        <v>8</v>
      </c>
      <c r="D10" s="1110">
        <v>4</v>
      </c>
      <c r="E10" s="1110">
        <v>4</v>
      </c>
      <c r="F10" s="1110">
        <v>213357</v>
      </c>
      <c r="G10" s="1110">
        <v>2</v>
      </c>
      <c r="H10" s="1110">
        <v>58120</v>
      </c>
      <c r="I10" s="1110">
        <v>58120</v>
      </c>
      <c r="J10" s="1110">
        <v>0</v>
      </c>
      <c r="K10" s="1110">
        <v>502</v>
      </c>
      <c r="L10" s="1110">
        <v>226</v>
      </c>
      <c r="M10" s="1110">
        <v>1</v>
      </c>
      <c r="N10" s="1110">
        <v>276</v>
      </c>
      <c r="O10" s="1110">
        <v>1</v>
      </c>
      <c r="P10" s="1110">
        <v>0</v>
      </c>
      <c r="Q10" s="1110">
        <v>40</v>
      </c>
      <c r="R10" s="1110">
        <v>12</v>
      </c>
      <c r="S10" s="1110">
        <v>6</v>
      </c>
      <c r="T10" s="1110">
        <v>155237</v>
      </c>
      <c r="U10" s="1109">
        <v>2</v>
      </c>
      <c r="V10" s="1109">
        <v>0</v>
      </c>
      <c r="W10" s="1109">
        <v>2</v>
      </c>
      <c r="X10" s="1109">
        <v>0</v>
      </c>
    </row>
    <row r="11" spans="1:25" ht="50.1" customHeight="1" x14ac:dyDescent="0.25">
      <c r="A11" s="2305"/>
      <c r="B11" s="506" t="s">
        <v>1814</v>
      </c>
      <c r="C11" s="1110">
        <f>SUM(D11:E11)</f>
        <v>0</v>
      </c>
      <c r="D11" s="1110">
        <v>0</v>
      </c>
      <c r="E11" s="1110">
        <v>0</v>
      </c>
      <c r="F11" s="1110">
        <v>0</v>
      </c>
      <c r="G11" s="1110">
        <v>0</v>
      </c>
      <c r="H11" s="1110">
        <v>0</v>
      </c>
      <c r="I11" s="1110">
        <v>0</v>
      </c>
      <c r="J11" s="1110">
        <v>0</v>
      </c>
      <c r="K11" s="1110">
        <v>0</v>
      </c>
      <c r="L11" s="1110">
        <v>0</v>
      </c>
      <c r="M11" s="1110">
        <v>0</v>
      </c>
      <c r="N11" s="1110">
        <v>0</v>
      </c>
      <c r="O11" s="1110">
        <v>0</v>
      </c>
      <c r="P11" s="1110">
        <v>0</v>
      </c>
      <c r="Q11" s="1110">
        <v>0</v>
      </c>
      <c r="R11" s="1110">
        <v>0</v>
      </c>
      <c r="S11" s="1110">
        <v>0</v>
      </c>
      <c r="T11" s="1110">
        <v>0</v>
      </c>
      <c r="U11" s="1109">
        <v>0</v>
      </c>
      <c r="V11" s="1109">
        <v>0</v>
      </c>
      <c r="W11" s="1109">
        <v>0</v>
      </c>
      <c r="X11" s="1109">
        <v>0</v>
      </c>
    </row>
    <row r="12" spans="1:25" s="491" customFormat="1" ht="50.1" customHeight="1" thickBot="1" x14ac:dyDescent="0.35">
      <c r="A12" s="514" t="s">
        <v>1585</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x14ac:dyDescent="0.3">
      <c r="A13" s="521" t="s">
        <v>1229</v>
      </c>
      <c r="B13" s="493"/>
      <c r="C13" s="493"/>
      <c r="D13" s="493"/>
      <c r="E13" s="493"/>
      <c r="G13" s="503" t="s">
        <v>1230</v>
      </c>
      <c r="H13" s="493"/>
      <c r="L13" s="493" t="s">
        <v>1815</v>
      </c>
      <c r="M13" s="493"/>
      <c r="O13" s="493"/>
      <c r="Q13" s="493"/>
      <c r="T13" s="522" t="s">
        <v>1816</v>
      </c>
    </row>
    <row r="14" spans="1:25" s="491" customFormat="1" ht="13.5" customHeight="1" x14ac:dyDescent="0.3">
      <c r="A14" s="521"/>
      <c r="B14" s="493"/>
      <c r="C14" s="493"/>
      <c r="D14" s="493"/>
      <c r="E14" s="493"/>
      <c r="G14" s="503"/>
      <c r="H14" s="493"/>
      <c r="L14" s="493"/>
      <c r="M14" s="493"/>
      <c r="O14" s="493"/>
      <c r="Q14" s="493"/>
      <c r="T14" s="522"/>
    </row>
    <row r="15" spans="1:25" s="491" customFormat="1" ht="13.5" customHeight="1" x14ac:dyDescent="0.3">
      <c r="H15" s="493"/>
      <c r="L15" s="493" t="s">
        <v>1016</v>
      </c>
      <c r="M15" s="493"/>
      <c r="N15" s="523"/>
      <c r="O15" s="493"/>
      <c r="Q15" s="493"/>
      <c r="S15" s="493"/>
    </row>
    <row r="16" spans="1:25" s="491" customFormat="1" ht="13.5" customHeight="1" x14ac:dyDescent="0.3">
      <c r="H16" s="493"/>
      <c r="L16" s="493"/>
      <c r="M16" s="493"/>
      <c r="N16" s="523"/>
      <c r="O16" s="493"/>
      <c r="Q16" s="493"/>
      <c r="S16" s="493"/>
    </row>
    <row r="17" spans="1:24" ht="16.5" customHeight="1" x14ac:dyDescent="0.3">
      <c r="A17" s="524" t="s">
        <v>1586</v>
      </c>
      <c r="B17" s="582"/>
      <c r="C17" s="583"/>
      <c r="D17" s="583"/>
      <c r="E17" s="583"/>
      <c r="F17" s="583"/>
      <c r="G17" s="583"/>
      <c r="H17" s="583"/>
      <c r="I17" s="583"/>
      <c r="J17" s="583"/>
      <c r="K17" s="583"/>
      <c r="L17" s="583"/>
      <c r="M17" s="583"/>
      <c r="N17" s="583"/>
      <c r="O17" s="583"/>
      <c r="P17" s="583"/>
      <c r="Q17" s="583"/>
      <c r="R17" s="583"/>
      <c r="S17" s="583"/>
      <c r="T17" s="583"/>
      <c r="X17" s="525" t="s">
        <v>2228</v>
      </c>
    </row>
    <row r="18" spans="1:24" ht="16.5" customHeight="1" x14ac:dyDescent="0.3">
      <c r="A18" s="524" t="s">
        <v>1643</v>
      </c>
      <c r="B18" s="582"/>
      <c r="C18" s="583"/>
      <c r="D18" s="583"/>
      <c r="E18" s="583"/>
      <c r="F18" s="583"/>
      <c r="G18" s="583"/>
      <c r="H18" s="583"/>
      <c r="I18" s="583"/>
      <c r="J18" s="583"/>
      <c r="K18" s="583"/>
      <c r="L18" s="583"/>
      <c r="M18" s="583"/>
      <c r="N18" s="583"/>
      <c r="O18" s="583"/>
      <c r="P18" s="583"/>
      <c r="Q18" s="583"/>
      <c r="R18" s="583"/>
      <c r="S18" s="583"/>
      <c r="T18" s="583"/>
    </row>
    <row r="19" spans="1:24" ht="16.5" customHeight="1" x14ac:dyDescent="0.3">
      <c r="A19" s="548"/>
      <c r="B19" s="664" t="s">
        <v>1817</v>
      </c>
    </row>
    <row r="20" spans="1:24" ht="21" customHeight="1" x14ac:dyDescent="0.25"/>
    <row r="21" spans="1:24" ht="16.5" customHeight="1" x14ac:dyDescent="0.25"/>
    <row r="22" spans="1:24" ht="16.5" customHeight="1" x14ac:dyDescent="0.25"/>
    <row r="23" spans="1:24" s="562" customFormat="1" ht="28.5" customHeight="1" x14ac:dyDescent="0.3"/>
    <row r="24" spans="1:24" s="562" customFormat="1" ht="28.5" customHeight="1" x14ac:dyDescent="0.3"/>
    <row r="25" spans="1:24" s="562" customFormat="1" ht="53.25" customHeight="1" x14ac:dyDescent="0.3"/>
    <row r="26" spans="1:24" s="567" customFormat="1" ht="23.25" customHeight="1" x14ac:dyDescent="0.3"/>
    <row r="27" spans="1:24" ht="23.25" customHeight="1" x14ac:dyDescent="0.25"/>
    <row r="28" spans="1:24" ht="23.25" customHeight="1" x14ac:dyDescent="0.25"/>
    <row r="29" spans="1:24" s="567" customFormat="1" ht="23.25" customHeight="1" x14ac:dyDescent="0.3"/>
    <row r="30" spans="1:24" ht="23.25" customHeight="1" x14ac:dyDescent="0.25"/>
    <row r="31" spans="1:24" ht="23.25" customHeight="1" x14ac:dyDescent="0.25"/>
    <row r="32" spans="1:24" s="567" customFormat="1" ht="23.25" customHeight="1" x14ac:dyDescent="0.3"/>
    <row r="33" spans="1:24" ht="23.25" customHeight="1" x14ac:dyDescent="0.25"/>
    <row r="34" spans="1:24" ht="23.25" customHeight="1" x14ac:dyDescent="0.25"/>
    <row r="35" spans="1:24" s="567" customFormat="1" ht="23.25" customHeight="1" x14ac:dyDescent="0.3"/>
    <row r="36" spans="1:24" ht="23.25" customHeight="1" x14ac:dyDescent="0.25"/>
    <row r="37" spans="1:24" ht="23.25" customHeight="1" x14ac:dyDescent="0.25"/>
    <row r="38" spans="1:24" ht="14.25" customHeight="1" x14ac:dyDescent="0.25"/>
    <row r="39" spans="1:24" ht="14.25" customHeight="1" x14ac:dyDescent="0.25"/>
    <row r="40" spans="1:24" ht="16.5" customHeight="1" x14ac:dyDescent="0.3">
      <c r="U40" s="583"/>
      <c r="V40" s="583"/>
      <c r="W40" s="583"/>
      <c r="X40" s="583"/>
    </row>
    <row r="41" spans="1:24" ht="16.5" customHeight="1" x14ac:dyDescent="0.3">
      <c r="U41" s="583"/>
      <c r="V41" s="583"/>
      <c r="W41" s="583"/>
      <c r="X41" s="583"/>
    </row>
    <row r="42" spans="1:24" x14ac:dyDescent="0.25">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A4:X4"/>
    <mergeCell ref="T1:U1"/>
    <mergeCell ref="V1:X1"/>
    <mergeCell ref="T2:U2"/>
    <mergeCell ref="V2:X2"/>
    <mergeCell ref="A3:X3"/>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O7:P7"/>
    <mergeCell ref="A9:A11"/>
    <mergeCell ref="I7:I8"/>
    <mergeCell ref="J7:J8"/>
    <mergeCell ref="K7:K8"/>
    <mergeCell ref="L7:L8"/>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x14ac:dyDescent="0.25"/>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x14ac:dyDescent="0.3">
      <c r="A1" s="489" t="s">
        <v>1056</v>
      </c>
      <c r="B1" s="490"/>
      <c r="C1" s="550"/>
      <c r="D1" s="550"/>
      <c r="E1" s="550"/>
      <c r="F1" s="583"/>
      <c r="G1" s="583"/>
      <c r="H1" s="583"/>
      <c r="I1" s="583"/>
      <c r="J1" s="583"/>
      <c r="K1" s="583"/>
      <c r="P1" s="2318"/>
      <c r="Q1" s="2318"/>
      <c r="R1" s="505" t="s">
        <v>878</v>
      </c>
      <c r="S1" s="2319" t="s">
        <v>1818</v>
      </c>
      <c r="T1" s="2320"/>
      <c r="U1" s="147" t="s">
        <v>880</v>
      </c>
    </row>
    <row r="2" spans="1:21" ht="20.100000000000001" customHeight="1" x14ac:dyDescent="0.3">
      <c r="A2" s="554" t="s">
        <v>1558</v>
      </c>
      <c r="B2" s="665" t="s">
        <v>1790</v>
      </c>
      <c r="C2" s="550"/>
      <c r="D2" s="550"/>
      <c r="E2" s="550"/>
      <c r="F2" s="583"/>
      <c r="G2" s="583"/>
      <c r="H2" s="583"/>
      <c r="I2" s="583"/>
      <c r="J2" s="583"/>
      <c r="K2" s="583"/>
      <c r="P2" s="2318"/>
      <c r="Q2" s="2318"/>
      <c r="R2" s="505" t="s">
        <v>1163</v>
      </c>
      <c r="S2" s="2174" t="s">
        <v>1819</v>
      </c>
      <c r="T2" s="2174"/>
    </row>
    <row r="3" spans="1:21" ht="39.9" customHeight="1" x14ac:dyDescent="0.4">
      <c r="A3" s="2321" t="s">
        <v>1820</v>
      </c>
      <c r="B3" s="2221"/>
      <c r="C3" s="2221"/>
      <c r="D3" s="2221"/>
      <c r="E3" s="2221"/>
      <c r="F3" s="2221"/>
      <c r="G3" s="2221"/>
      <c r="H3" s="2221"/>
      <c r="I3" s="2221"/>
      <c r="J3" s="2221"/>
      <c r="K3" s="2221"/>
      <c r="L3" s="2221"/>
      <c r="M3" s="2221"/>
      <c r="N3" s="2221"/>
      <c r="O3" s="2221"/>
      <c r="P3" s="2221"/>
      <c r="Q3" s="2221"/>
      <c r="R3" s="2221"/>
      <c r="S3" s="2221"/>
      <c r="T3" s="2221"/>
    </row>
    <row r="4" spans="1:21" ht="5.0999999999999996" customHeight="1" x14ac:dyDescent="0.25"/>
    <row r="5" spans="1:21" ht="21" customHeight="1" thickBot="1" x14ac:dyDescent="0.35">
      <c r="A5" s="2270" t="s">
        <v>2226</v>
      </c>
      <c r="B5" s="2270"/>
      <c r="C5" s="2270"/>
      <c r="D5" s="2270"/>
      <c r="E5" s="2270"/>
      <c r="F5" s="2270"/>
      <c r="G5" s="2270"/>
      <c r="H5" s="2270"/>
      <c r="I5" s="2270"/>
      <c r="J5" s="2270"/>
      <c r="K5" s="2270"/>
      <c r="L5" s="2270"/>
      <c r="M5" s="2270"/>
      <c r="N5" s="2270"/>
      <c r="O5" s="2270"/>
      <c r="P5" s="2270"/>
      <c r="Q5" s="2270"/>
      <c r="R5" s="2270"/>
      <c r="S5" s="2270"/>
      <c r="T5" s="2270"/>
    </row>
    <row r="6" spans="1:21" s="562" customFormat="1" ht="32.25" customHeight="1" x14ac:dyDescent="0.3">
      <c r="A6" s="2276" t="s">
        <v>1564</v>
      </c>
      <c r="B6" s="2312" t="s">
        <v>1794</v>
      </c>
      <c r="C6" s="2168" t="s">
        <v>1797</v>
      </c>
      <c r="D6" s="2169"/>
      <c r="E6" s="2169"/>
      <c r="F6" s="2168" t="s">
        <v>1821</v>
      </c>
      <c r="G6" s="2169"/>
      <c r="H6" s="2170"/>
      <c r="I6" s="2168" t="s">
        <v>1822</v>
      </c>
      <c r="J6" s="2169"/>
      <c r="K6" s="2170"/>
      <c r="L6" s="2168" t="s">
        <v>1823</v>
      </c>
      <c r="M6" s="2169"/>
      <c r="N6" s="2170"/>
      <c r="O6" s="2168" t="s">
        <v>1824</v>
      </c>
      <c r="P6" s="2169"/>
      <c r="Q6" s="2169"/>
      <c r="R6" s="2168" t="s">
        <v>1825</v>
      </c>
      <c r="S6" s="2169"/>
      <c r="T6" s="2169"/>
    </row>
    <row r="7" spans="1:21" s="562" customFormat="1" ht="67.5" customHeight="1" thickBot="1" x14ac:dyDescent="0.35">
      <c r="A7" s="2277"/>
      <c r="B7" s="2309"/>
      <c r="C7" s="666" t="s">
        <v>1104</v>
      </c>
      <c r="D7" s="666" t="s">
        <v>1807</v>
      </c>
      <c r="E7" s="666" t="s">
        <v>1808</v>
      </c>
      <c r="F7" s="661" t="s">
        <v>1826</v>
      </c>
      <c r="G7" s="661" t="s">
        <v>1827</v>
      </c>
      <c r="H7" s="661" t="s">
        <v>1828</v>
      </c>
      <c r="I7" s="661" t="s">
        <v>1826</v>
      </c>
      <c r="J7" s="661" t="s">
        <v>1827</v>
      </c>
      <c r="K7" s="661" t="s">
        <v>1828</v>
      </c>
      <c r="L7" s="661" t="s">
        <v>1826</v>
      </c>
      <c r="M7" s="661" t="s">
        <v>1827</v>
      </c>
      <c r="N7" s="661" t="s">
        <v>1828</v>
      </c>
      <c r="O7" s="661" t="s">
        <v>1826</v>
      </c>
      <c r="P7" s="661" t="s">
        <v>1827</v>
      </c>
      <c r="Q7" s="662" t="s">
        <v>1828</v>
      </c>
      <c r="R7" s="661" t="s">
        <v>1826</v>
      </c>
      <c r="S7" s="661" t="s">
        <v>1827</v>
      </c>
      <c r="T7" s="662" t="s">
        <v>1828</v>
      </c>
    </row>
    <row r="8" spans="1:21" s="567" customFormat="1" ht="50.1" customHeight="1" x14ac:dyDescent="0.3">
      <c r="A8" s="2304" t="s">
        <v>2177</v>
      </c>
      <c r="B8" s="663" t="s">
        <v>1582</v>
      </c>
      <c r="C8" s="1112">
        <f>SUM(C9:C10)</f>
        <v>3</v>
      </c>
      <c r="D8" s="1112">
        <f t="shared" ref="D8:T8" si="0">SUM(D9:D10)</f>
        <v>3</v>
      </c>
      <c r="E8" s="1112">
        <f t="shared" si="0"/>
        <v>0</v>
      </c>
      <c r="F8" s="1112">
        <f t="shared" si="0"/>
        <v>7538</v>
      </c>
      <c r="G8" s="1112">
        <f t="shared" si="0"/>
        <v>3210</v>
      </c>
      <c r="H8" s="1112">
        <f t="shared" si="0"/>
        <v>4328</v>
      </c>
      <c r="I8" s="1112">
        <f t="shared" si="0"/>
        <v>4905</v>
      </c>
      <c r="J8" s="1112">
        <f t="shared" si="0"/>
        <v>2553</v>
      </c>
      <c r="K8" s="1112">
        <f t="shared" si="0"/>
        <v>2352</v>
      </c>
      <c r="L8" s="1112">
        <f t="shared" si="0"/>
        <v>2633</v>
      </c>
      <c r="M8" s="1112">
        <f t="shared" si="0"/>
        <v>657</v>
      </c>
      <c r="N8" s="1112">
        <f t="shared" si="0"/>
        <v>1976</v>
      </c>
      <c r="O8" s="1112">
        <f t="shared" si="0"/>
        <v>374</v>
      </c>
      <c r="P8" s="1112">
        <f t="shared" si="0"/>
        <v>81</v>
      </c>
      <c r="Q8" s="1112">
        <f t="shared" si="0"/>
        <v>293</v>
      </c>
      <c r="R8" s="1112">
        <f t="shared" si="0"/>
        <v>54</v>
      </c>
      <c r="S8" s="1112">
        <f t="shared" si="0"/>
        <v>42</v>
      </c>
      <c r="T8" s="1112">
        <f t="shared" si="0"/>
        <v>12</v>
      </c>
    </row>
    <row r="9" spans="1:21" ht="50.1" customHeight="1" x14ac:dyDescent="0.25">
      <c r="A9" s="2304"/>
      <c r="B9" s="506" t="s">
        <v>1813</v>
      </c>
      <c r="C9" s="1113">
        <f>SUM(D9:E9)</f>
        <v>3</v>
      </c>
      <c r="D9" s="1114">
        <v>3</v>
      </c>
      <c r="E9" s="1114">
        <v>0</v>
      </c>
      <c r="F9" s="1115">
        <f>SUM(G9:H9)</f>
        <v>7538</v>
      </c>
      <c r="G9" s="1110">
        <v>3210</v>
      </c>
      <c r="H9" s="1110">
        <v>4328</v>
      </c>
      <c r="I9" s="1115">
        <f>SUM(J9:K9)</f>
        <v>4905</v>
      </c>
      <c r="J9" s="1110">
        <v>2553</v>
      </c>
      <c r="K9" s="1110">
        <v>2352</v>
      </c>
      <c r="L9" s="1115">
        <f>SUM(M9:N9)</f>
        <v>2633</v>
      </c>
      <c r="M9" s="1110">
        <v>657</v>
      </c>
      <c r="N9" s="1109">
        <v>1976</v>
      </c>
      <c r="O9" s="1115">
        <f>SUM(P9:Q9)</f>
        <v>374</v>
      </c>
      <c r="P9" s="1110">
        <v>81</v>
      </c>
      <c r="Q9" s="1109">
        <v>293</v>
      </c>
      <c r="R9" s="1115">
        <f>SUM(S9:T9)</f>
        <v>54</v>
      </c>
      <c r="S9" s="1110">
        <v>42</v>
      </c>
      <c r="T9" s="1109">
        <v>12</v>
      </c>
    </row>
    <row r="10" spans="1:21" ht="50.1" customHeight="1" x14ac:dyDescent="0.25">
      <c r="A10" s="2305"/>
      <c r="B10" s="506" t="s">
        <v>1814</v>
      </c>
      <c r="C10" s="1113">
        <f>SUM(D10:E10)</f>
        <v>0</v>
      </c>
      <c r="D10" s="1114">
        <v>0</v>
      </c>
      <c r="E10" s="1114">
        <v>0</v>
      </c>
      <c r="F10" s="1115">
        <f>SUM(G10:H10)</f>
        <v>0</v>
      </c>
      <c r="G10" s="1110">
        <v>0</v>
      </c>
      <c r="H10" s="1110">
        <v>0</v>
      </c>
      <c r="I10" s="1115">
        <f>SUM(J10:K10)</f>
        <v>0</v>
      </c>
      <c r="J10" s="1110">
        <v>0</v>
      </c>
      <c r="K10" s="1110">
        <v>0</v>
      </c>
      <c r="L10" s="1115">
        <f>SUM(M10:N10)</f>
        <v>0</v>
      </c>
      <c r="M10" s="1110">
        <v>0</v>
      </c>
      <c r="N10" s="1109">
        <v>0</v>
      </c>
      <c r="O10" s="1115">
        <f>SUM(P10:Q10)</f>
        <v>0</v>
      </c>
      <c r="P10" s="1110">
        <v>0</v>
      </c>
      <c r="Q10" s="1109">
        <v>0</v>
      </c>
      <c r="R10" s="1115">
        <f>SUM(S10:T10)</f>
        <v>0</v>
      </c>
      <c r="S10" s="1110">
        <v>0</v>
      </c>
      <c r="T10" s="1109">
        <v>0</v>
      </c>
    </row>
    <row r="11" spans="1:21" s="491" customFormat="1" ht="50.1" customHeight="1" thickBot="1" x14ac:dyDescent="0.35">
      <c r="A11" s="514" t="s">
        <v>1585</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x14ac:dyDescent="0.3">
      <c r="A12" s="521" t="s">
        <v>1229</v>
      </c>
      <c r="B12" s="493"/>
      <c r="C12" s="493"/>
      <c r="D12" s="493"/>
      <c r="E12" s="493"/>
      <c r="G12" s="521" t="s">
        <v>1230</v>
      </c>
      <c r="H12" s="493"/>
      <c r="K12" s="493" t="s">
        <v>1815</v>
      </c>
      <c r="L12" s="493"/>
      <c r="P12" s="522" t="s">
        <v>1816</v>
      </c>
      <c r="Q12" s="493"/>
      <c r="T12" s="493"/>
    </row>
    <row r="13" spans="1:21" s="491" customFormat="1" ht="16.5" customHeight="1" x14ac:dyDescent="0.3">
      <c r="A13" s="521"/>
      <c r="B13" s="493"/>
      <c r="C13" s="493"/>
      <c r="D13" s="493"/>
      <c r="E13" s="493"/>
      <c r="G13" s="521"/>
      <c r="H13" s="493"/>
      <c r="K13" s="493"/>
      <c r="L13" s="493"/>
      <c r="P13" s="522"/>
      <c r="Q13" s="493"/>
      <c r="T13" s="493"/>
    </row>
    <row r="14" spans="1:21" s="491" customFormat="1" ht="16.5" customHeight="1" x14ac:dyDescent="0.3">
      <c r="H14" s="493"/>
      <c r="K14" s="493" t="s">
        <v>1016</v>
      </c>
      <c r="L14" s="493"/>
      <c r="M14" s="523"/>
      <c r="N14" s="493"/>
      <c r="P14" s="493"/>
      <c r="Q14" s="493"/>
      <c r="S14" s="493"/>
      <c r="T14" s="493"/>
    </row>
    <row r="15" spans="1:21" s="491" customFormat="1" ht="16.5" customHeight="1" x14ac:dyDescent="0.3">
      <c r="H15" s="493"/>
      <c r="K15" s="493"/>
      <c r="L15" s="493"/>
      <c r="M15" s="523"/>
      <c r="N15" s="493"/>
      <c r="P15" s="493"/>
      <c r="Q15" s="493"/>
      <c r="S15" s="493"/>
      <c r="T15" s="493"/>
    </row>
    <row r="16" spans="1:21" ht="16.5" customHeight="1" x14ac:dyDescent="0.3">
      <c r="A16" s="524" t="s">
        <v>1586</v>
      </c>
      <c r="B16" s="582"/>
      <c r="C16" s="582"/>
      <c r="D16" s="582"/>
      <c r="E16" s="582"/>
      <c r="F16" s="583"/>
      <c r="G16" s="583"/>
      <c r="H16" s="583"/>
      <c r="I16" s="583"/>
      <c r="J16" s="583"/>
      <c r="K16" s="583"/>
      <c r="L16" s="583"/>
      <c r="M16" s="583"/>
      <c r="N16" s="583"/>
      <c r="O16" s="583"/>
      <c r="P16" s="583"/>
      <c r="Q16" s="583"/>
      <c r="R16" s="583"/>
      <c r="S16" s="583"/>
      <c r="T16" s="525" t="s">
        <v>2228</v>
      </c>
    </row>
    <row r="17" spans="1:20" ht="16.5" customHeight="1" x14ac:dyDescent="0.3">
      <c r="A17" s="524" t="s">
        <v>1588</v>
      </c>
      <c r="B17" s="582"/>
      <c r="C17" s="582"/>
      <c r="D17" s="582"/>
      <c r="E17" s="582"/>
      <c r="F17" s="583"/>
      <c r="G17" s="583"/>
      <c r="H17" s="583"/>
      <c r="I17" s="583"/>
      <c r="J17" s="583"/>
      <c r="K17" s="583"/>
      <c r="L17" s="583"/>
      <c r="M17" s="583"/>
      <c r="N17" s="583"/>
      <c r="O17" s="583"/>
      <c r="P17" s="583"/>
      <c r="Q17" s="583"/>
      <c r="R17" s="583"/>
      <c r="S17" s="583"/>
      <c r="T17" s="583"/>
    </row>
    <row r="18" spans="1:20" ht="15.75" customHeight="1" x14ac:dyDescent="0.25"/>
    <row r="19" spans="1:20" ht="16.5" customHeight="1" x14ac:dyDescent="0.25"/>
    <row r="20" spans="1:20" ht="16.5" customHeight="1" x14ac:dyDescent="0.25"/>
    <row r="21" spans="1:20" ht="16.5" customHeight="1" x14ac:dyDescent="0.25"/>
    <row r="22" spans="1:20" ht="21" customHeight="1" x14ac:dyDescent="0.25"/>
    <row r="23" spans="1:20" ht="16.5" customHeight="1" x14ac:dyDescent="0.25"/>
    <row r="24" spans="1:20" ht="16.5" customHeight="1" x14ac:dyDescent="0.25">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x14ac:dyDescent="0.3"/>
    <row r="26" spans="1:20" s="562" customFormat="1" ht="28.5" customHeight="1" x14ac:dyDescent="0.3"/>
    <row r="27" spans="1:20" s="562" customFormat="1" ht="53.25" customHeight="1" x14ac:dyDescent="0.3">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x14ac:dyDescent="0.25">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x14ac:dyDescent="0.25"/>
    <row r="30" spans="1:20" ht="23.25" customHeight="1" x14ac:dyDescent="0.25">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x14ac:dyDescent="0.25">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x14ac:dyDescent="0.25"/>
    <row r="33" spans="1:20" ht="23.25" customHeight="1" x14ac:dyDescent="0.25">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x14ac:dyDescent="0.25">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x14ac:dyDescent="0.25"/>
    <row r="36" spans="1:20" ht="23.25" customHeight="1" x14ac:dyDescent="0.25">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x14ac:dyDescent="0.25">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x14ac:dyDescent="0.25"/>
    <row r="39" spans="1:20" ht="23.25" customHeight="1" x14ac:dyDescent="0.25">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x14ac:dyDescent="0.25"/>
    <row r="41" spans="1:20" ht="14.25" customHeight="1" x14ac:dyDescent="0.25"/>
    <row r="42" spans="1:20" ht="16.5" customHeight="1" x14ac:dyDescent="0.25"/>
    <row r="43" spans="1:20" ht="16.5" customHeight="1" x14ac:dyDescent="0.25"/>
    <row r="50" spans="1:20" ht="15.6" x14ac:dyDescent="0.25">
      <c r="A50" s="562"/>
      <c r="B50" s="562"/>
      <c r="C50" s="562"/>
      <c r="D50" s="562"/>
      <c r="E50" s="562"/>
      <c r="F50" s="562"/>
      <c r="G50" s="562"/>
      <c r="H50" s="562"/>
      <c r="I50" s="562"/>
      <c r="J50" s="562"/>
      <c r="K50" s="562"/>
      <c r="L50" s="562"/>
      <c r="M50" s="562"/>
      <c r="N50" s="562"/>
      <c r="O50" s="562"/>
      <c r="P50" s="562"/>
      <c r="Q50" s="562"/>
      <c r="R50" s="562"/>
      <c r="S50" s="562"/>
      <c r="T50" s="562"/>
    </row>
    <row r="51" spans="1:20" ht="15.6" x14ac:dyDescent="0.25">
      <c r="A51" s="562"/>
      <c r="B51" s="562"/>
      <c r="C51" s="562"/>
      <c r="D51" s="562"/>
      <c r="E51" s="562"/>
      <c r="F51" s="562"/>
      <c r="G51" s="562"/>
      <c r="H51" s="562"/>
      <c r="I51" s="562"/>
      <c r="J51" s="562"/>
      <c r="K51" s="562"/>
      <c r="L51" s="562"/>
      <c r="M51" s="562"/>
      <c r="N51" s="562"/>
      <c r="O51" s="562"/>
      <c r="P51" s="562"/>
      <c r="Q51" s="562"/>
      <c r="R51" s="562"/>
      <c r="S51" s="562"/>
      <c r="T51" s="562"/>
    </row>
    <row r="52" spans="1:20" ht="15.6" x14ac:dyDescent="0.25">
      <c r="A52" s="562"/>
      <c r="B52" s="562"/>
      <c r="C52" s="562"/>
      <c r="D52" s="562"/>
      <c r="E52" s="562"/>
      <c r="F52" s="562"/>
      <c r="G52" s="562"/>
      <c r="H52" s="562"/>
      <c r="I52" s="562"/>
      <c r="J52" s="562"/>
      <c r="K52" s="562"/>
      <c r="L52" s="562"/>
      <c r="M52" s="562"/>
      <c r="N52" s="562"/>
      <c r="O52" s="562"/>
      <c r="P52" s="562"/>
      <c r="Q52" s="562"/>
      <c r="R52" s="562"/>
      <c r="S52" s="562"/>
      <c r="T52" s="562"/>
    </row>
    <row r="53" spans="1:20" x14ac:dyDescent="0.25">
      <c r="A53" s="567"/>
      <c r="B53" s="567"/>
      <c r="C53" s="567"/>
      <c r="D53" s="567"/>
      <c r="E53" s="567"/>
      <c r="F53" s="567"/>
      <c r="G53" s="567"/>
      <c r="H53" s="567"/>
      <c r="I53" s="567"/>
      <c r="J53" s="567"/>
      <c r="K53" s="567"/>
      <c r="L53" s="567"/>
      <c r="M53" s="567"/>
      <c r="N53" s="567"/>
      <c r="O53" s="567"/>
      <c r="P53" s="567"/>
      <c r="Q53" s="567"/>
      <c r="R53" s="567"/>
      <c r="S53" s="567"/>
      <c r="T53" s="567"/>
    </row>
    <row r="56" spans="1:20" x14ac:dyDescent="0.25">
      <c r="A56" s="567"/>
      <c r="B56" s="567"/>
      <c r="C56" s="567"/>
      <c r="D56" s="567"/>
      <c r="E56" s="567"/>
      <c r="F56" s="567"/>
      <c r="G56" s="567"/>
      <c r="H56" s="567"/>
      <c r="I56" s="567"/>
      <c r="J56" s="567"/>
      <c r="K56" s="567"/>
      <c r="L56" s="567"/>
      <c r="M56" s="567"/>
      <c r="N56" s="567"/>
      <c r="O56" s="567"/>
      <c r="P56" s="567"/>
      <c r="Q56" s="567"/>
      <c r="R56" s="567"/>
      <c r="S56" s="567"/>
      <c r="T56" s="567"/>
    </row>
    <row r="59" spans="1:20" x14ac:dyDescent="0.25">
      <c r="A59" s="567"/>
      <c r="B59" s="567"/>
      <c r="C59" s="567"/>
      <c r="D59" s="567"/>
      <c r="E59" s="567"/>
      <c r="F59" s="567"/>
      <c r="G59" s="567"/>
      <c r="H59" s="567"/>
      <c r="I59" s="567"/>
      <c r="J59" s="567"/>
      <c r="K59" s="567"/>
      <c r="L59" s="567"/>
      <c r="M59" s="567"/>
      <c r="N59" s="567"/>
      <c r="O59" s="567"/>
      <c r="P59" s="567"/>
      <c r="Q59" s="567"/>
      <c r="R59" s="567"/>
      <c r="S59" s="567"/>
      <c r="T59" s="567"/>
    </row>
    <row r="62" spans="1:20" x14ac:dyDescent="0.25">
      <c r="A62" s="567"/>
      <c r="B62" s="567"/>
      <c r="C62" s="567"/>
      <c r="D62" s="567"/>
      <c r="E62" s="567"/>
      <c r="F62" s="567"/>
      <c r="G62" s="567"/>
      <c r="H62" s="567"/>
      <c r="I62" s="567"/>
      <c r="J62" s="567"/>
      <c r="K62" s="567"/>
      <c r="L62" s="567"/>
      <c r="M62" s="567"/>
      <c r="N62" s="567"/>
      <c r="O62" s="567"/>
      <c r="P62" s="567"/>
      <c r="Q62" s="567"/>
      <c r="R62" s="567"/>
      <c r="S62" s="567"/>
      <c r="T62" s="567"/>
    </row>
    <row r="67" spans="1:7" ht="16.2" x14ac:dyDescent="0.3">
      <c r="A67" s="583"/>
      <c r="B67" s="583"/>
      <c r="C67" s="583"/>
      <c r="D67" s="583"/>
      <c r="E67" s="583"/>
      <c r="F67" s="583"/>
      <c r="G67" s="583"/>
    </row>
    <row r="68" spans="1:7" ht="16.2" x14ac:dyDescent="0.3">
      <c r="A68" s="583"/>
      <c r="B68" s="583"/>
      <c r="C68" s="583"/>
      <c r="D68" s="583"/>
      <c r="E68" s="583"/>
      <c r="F68" s="583"/>
      <c r="G68" s="583"/>
    </row>
    <row r="69" spans="1:7" x14ac:dyDescent="0.25">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x14ac:dyDescent="0.25"/>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x14ac:dyDescent="0.3">
      <c r="A1" s="489" t="s">
        <v>1056</v>
      </c>
      <c r="B1" s="490"/>
      <c r="D1" s="667"/>
      <c r="E1" s="550"/>
      <c r="F1" s="550"/>
      <c r="G1" s="550"/>
      <c r="I1" s="583"/>
      <c r="J1" s="583"/>
      <c r="K1" s="583"/>
      <c r="L1" s="583"/>
      <c r="M1" s="583"/>
      <c r="N1" s="583"/>
      <c r="O1" s="583"/>
      <c r="P1" s="583"/>
      <c r="R1" s="2183" t="s">
        <v>878</v>
      </c>
      <c r="S1" s="2184"/>
      <c r="T1" s="2183" t="s">
        <v>1829</v>
      </c>
      <c r="U1" s="2201"/>
      <c r="V1" s="2201"/>
      <c r="W1" s="147" t="s">
        <v>880</v>
      </c>
    </row>
    <row r="2" spans="1:32" ht="20.100000000000001" customHeight="1" x14ac:dyDescent="0.3">
      <c r="A2" s="554" t="s">
        <v>1558</v>
      </c>
      <c r="B2" s="494" t="s">
        <v>1790</v>
      </c>
      <c r="D2" s="494"/>
      <c r="E2" s="550"/>
      <c r="F2" s="550"/>
      <c r="G2" s="550"/>
      <c r="H2" s="583"/>
      <c r="I2" s="583"/>
      <c r="J2" s="583"/>
      <c r="K2" s="583"/>
      <c r="L2" s="583"/>
      <c r="M2" s="583"/>
      <c r="N2" s="583"/>
      <c r="O2" s="583"/>
      <c r="P2" s="583"/>
      <c r="R2" s="2183" t="s">
        <v>1163</v>
      </c>
      <c r="S2" s="2184"/>
      <c r="T2" s="2187" t="s">
        <v>1830</v>
      </c>
      <c r="U2" s="2187"/>
      <c r="V2" s="2187"/>
    </row>
    <row r="3" spans="1:32" ht="21" customHeight="1" x14ac:dyDescent="0.4">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x14ac:dyDescent="0.4">
      <c r="A4" s="2334" t="s">
        <v>1831</v>
      </c>
      <c r="B4" s="2269"/>
      <c r="C4" s="2269"/>
      <c r="D4" s="2269"/>
      <c r="E4" s="2269"/>
      <c r="F4" s="2269"/>
      <c r="G4" s="2269"/>
      <c r="H4" s="2269"/>
      <c r="I4" s="2269"/>
      <c r="J4" s="2269"/>
      <c r="K4" s="2269"/>
      <c r="L4" s="2269"/>
      <c r="M4" s="2269"/>
      <c r="N4" s="2269"/>
      <c r="O4" s="2269"/>
      <c r="P4" s="2269"/>
      <c r="Q4" s="2269"/>
      <c r="R4" s="2269"/>
      <c r="S4" s="2269"/>
      <c r="T4" s="2269"/>
      <c r="U4" s="2269"/>
      <c r="V4" s="2269"/>
    </row>
    <row r="5" spans="1:32" ht="16.5" customHeight="1" x14ac:dyDescent="0.3">
      <c r="H5" s="557"/>
      <c r="I5" s="557"/>
      <c r="J5" s="557"/>
      <c r="K5" s="557"/>
      <c r="L5" s="557"/>
      <c r="M5" s="557"/>
      <c r="N5" s="557"/>
      <c r="O5" s="557"/>
      <c r="P5" s="557"/>
      <c r="Q5" s="557"/>
      <c r="R5" s="557"/>
      <c r="S5" s="557"/>
      <c r="T5" s="557"/>
      <c r="U5" s="557"/>
      <c r="V5" s="557"/>
    </row>
    <row r="6" spans="1:32" ht="16.5" customHeight="1" thickBot="1" x14ac:dyDescent="0.35">
      <c r="A6" s="2270" t="s">
        <v>2226</v>
      </c>
      <c r="B6" s="2270"/>
      <c r="C6" s="2270"/>
      <c r="D6" s="2270"/>
      <c r="E6" s="2270"/>
      <c r="F6" s="2270"/>
      <c r="G6" s="2270"/>
      <c r="H6" s="2270"/>
      <c r="I6" s="2270"/>
      <c r="J6" s="2270"/>
      <c r="K6" s="2270"/>
      <c r="L6" s="2270"/>
      <c r="M6" s="2270"/>
      <c r="N6" s="2270"/>
      <c r="O6" s="2270"/>
      <c r="P6" s="2270"/>
      <c r="Q6" s="2270"/>
      <c r="R6" s="2270"/>
      <c r="S6" s="2270"/>
      <c r="T6" s="2270"/>
      <c r="U6" s="2270"/>
      <c r="V6" s="2270"/>
    </row>
    <row r="7" spans="1:32" s="562" customFormat="1" ht="22.5" customHeight="1" x14ac:dyDescent="0.3">
      <c r="A7" s="2276" t="s">
        <v>1793</v>
      </c>
      <c r="B7" s="2322" t="s">
        <v>1832</v>
      </c>
      <c r="C7" s="2333"/>
      <c r="D7" s="2333"/>
      <c r="E7" s="2333"/>
      <c r="F7" s="2333"/>
      <c r="G7" s="2328"/>
      <c r="H7" s="2322" t="s">
        <v>1833</v>
      </c>
      <c r="I7" s="2276"/>
      <c r="J7" s="2314" t="s">
        <v>1834</v>
      </c>
      <c r="K7" s="2314"/>
      <c r="L7" s="2314"/>
      <c r="M7" s="2314"/>
      <c r="N7" s="2322" t="s">
        <v>1835</v>
      </c>
      <c r="O7" s="2272"/>
      <c r="P7" s="2272"/>
      <c r="Q7" s="2276"/>
      <c r="R7" s="2322" t="s">
        <v>1836</v>
      </c>
      <c r="S7" s="2272"/>
      <c r="T7" s="2272"/>
      <c r="U7" s="2328"/>
      <c r="V7" s="2322" t="s">
        <v>1837</v>
      </c>
    </row>
    <row r="8" spans="1:32" s="562" customFormat="1" ht="22.5" customHeight="1" x14ac:dyDescent="0.3">
      <c r="A8" s="2304"/>
      <c r="B8" s="2172" t="s">
        <v>1838</v>
      </c>
      <c r="C8" s="2325"/>
      <c r="D8" s="2325"/>
      <c r="E8" s="2326"/>
      <c r="F8" s="2172" t="s">
        <v>1839</v>
      </c>
      <c r="G8" s="2326"/>
      <c r="H8" s="2329"/>
      <c r="I8" s="2305"/>
      <c r="J8" s="2174"/>
      <c r="K8" s="2174"/>
      <c r="L8" s="2174"/>
      <c r="M8" s="2174"/>
      <c r="N8" s="2329"/>
      <c r="O8" s="2330"/>
      <c r="P8" s="2330"/>
      <c r="Q8" s="2305"/>
      <c r="R8" s="2329"/>
      <c r="S8" s="2330"/>
      <c r="T8" s="2330"/>
      <c r="U8" s="2331"/>
      <c r="V8" s="2323"/>
    </row>
    <row r="9" spans="1:32" s="562" customFormat="1" ht="58.5" customHeight="1" x14ac:dyDescent="0.3">
      <c r="A9" s="2304"/>
      <c r="B9" s="2172" t="s">
        <v>1840</v>
      </c>
      <c r="C9" s="2326"/>
      <c r="D9" s="2172" t="s">
        <v>1841</v>
      </c>
      <c r="E9" s="2326"/>
      <c r="F9" s="2172" t="s">
        <v>1842</v>
      </c>
      <c r="G9" s="2326"/>
      <c r="H9" s="2308" t="s">
        <v>1843</v>
      </c>
      <c r="I9" s="2308" t="s">
        <v>1844</v>
      </c>
      <c r="J9" s="2172" t="s">
        <v>1845</v>
      </c>
      <c r="K9" s="2326"/>
      <c r="L9" s="2172" t="s">
        <v>1846</v>
      </c>
      <c r="M9" s="2326" t="s">
        <v>1847</v>
      </c>
      <c r="N9" s="2172" t="s">
        <v>1845</v>
      </c>
      <c r="O9" s="2326"/>
      <c r="P9" s="2172" t="s">
        <v>1846</v>
      </c>
      <c r="Q9" s="2326" t="s">
        <v>1847</v>
      </c>
      <c r="R9" s="2172" t="s">
        <v>1848</v>
      </c>
      <c r="S9" s="2326"/>
      <c r="T9" s="2172" t="s">
        <v>1849</v>
      </c>
      <c r="U9" s="2326"/>
      <c r="V9" s="2323"/>
    </row>
    <row r="10" spans="1:32" s="562" customFormat="1" ht="34.5" customHeight="1" thickBot="1" x14ac:dyDescent="0.35">
      <c r="A10" s="2332"/>
      <c r="B10" s="614" t="s">
        <v>1216</v>
      </c>
      <c r="C10" s="614" t="s">
        <v>1217</v>
      </c>
      <c r="D10" s="614" t="s">
        <v>1216</v>
      </c>
      <c r="E10" s="614" t="s">
        <v>1217</v>
      </c>
      <c r="F10" s="614" t="s">
        <v>1216</v>
      </c>
      <c r="G10" s="614" t="s">
        <v>1217</v>
      </c>
      <c r="H10" s="2327"/>
      <c r="I10" s="2327"/>
      <c r="J10" s="614" t="s">
        <v>1216</v>
      </c>
      <c r="K10" s="614" t="s">
        <v>1217</v>
      </c>
      <c r="L10" s="614" t="s">
        <v>1216</v>
      </c>
      <c r="M10" s="614" t="s">
        <v>1217</v>
      </c>
      <c r="N10" s="614" t="s">
        <v>1216</v>
      </c>
      <c r="O10" s="614" t="s">
        <v>1217</v>
      </c>
      <c r="P10" s="614" t="s">
        <v>1216</v>
      </c>
      <c r="Q10" s="614" t="s">
        <v>1217</v>
      </c>
      <c r="R10" s="614" t="s">
        <v>1216</v>
      </c>
      <c r="S10" s="614" t="s">
        <v>1217</v>
      </c>
      <c r="T10" s="614" t="s">
        <v>1216</v>
      </c>
      <c r="U10" s="614" t="s">
        <v>1217</v>
      </c>
      <c r="V10" s="2324"/>
    </row>
    <row r="11" spans="1:32" s="567" customFormat="1" ht="50.1" customHeight="1" x14ac:dyDescent="0.3">
      <c r="A11" s="668" t="s">
        <v>2227</v>
      </c>
      <c r="B11" s="1116">
        <v>0</v>
      </c>
      <c r="C11" s="1117">
        <v>0</v>
      </c>
      <c r="D11" s="1117">
        <v>0</v>
      </c>
      <c r="E11" s="1117">
        <v>0</v>
      </c>
      <c r="F11" s="1117">
        <v>0</v>
      </c>
      <c r="G11" s="1117">
        <v>0</v>
      </c>
      <c r="H11" s="1118">
        <v>3</v>
      </c>
      <c r="I11" s="1118">
        <v>5</v>
      </c>
      <c r="J11" s="1118">
        <v>3</v>
      </c>
      <c r="K11" s="1118">
        <v>0</v>
      </c>
      <c r="L11" s="1118">
        <v>0</v>
      </c>
      <c r="M11" s="1118">
        <v>0</v>
      </c>
      <c r="N11" s="1118">
        <v>0</v>
      </c>
      <c r="O11" s="1118">
        <v>0</v>
      </c>
      <c r="P11" s="1118">
        <v>1</v>
      </c>
      <c r="Q11" s="1118">
        <v>0</v>
      </c>
      <c r="R11" s="1118">
        <v>1</v>
      </c>
      <c r="S11" s="1118">
        <v>2</v>
      </c>
      <c r="T11" s="1118">
        <v>0</v>
      </c>
      <c r="U11" s="1119">
        <v>0</v>
      </c>
      <c r="V11" s="1119">
        <v>0</v>
      </c>
    </row>
    <row r="12" spans="1:32" s="491" customFormat="1" ht="50.1" customHeight="1" thickBot="1" x14ac:dyDescent="0.35">
      <c r="A12" s="579" t="s">
        <v>1585</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x14ac:dyDescent="0.3">
      <c r="A13" s="521" t="s">
        <v>1229</v>
      </c>
      <c r="B13" s="521"/>
      <c r="C13" s="493"/>
      <c r="D13" s="493"/>
      <c r="E13" s="493"/>
      <c r="F13" s="493"/>
      <c r="G13" s="503" t="s">
        <v>1230</v>
      </c>
      <c r="J13" s="493" t="s">
        <v>1015</v>
      </c>
      <c r="K13" s="493"/>
      <c r="L13" s="493"/>
      <c r="M13" s="493"/>
      <c r="Q13" s="522"/>
      <c r="R13" s="522" t="s">
        <v>1816</v>
      </c>
      <c r="S13" s="522"/>
      <c r="V13" s="493"/>
    </row>
    <row r="14" spans="1:32" s="491" customFormat="1" ht="20.100000000000001" customHeight="1" x14ac:dyDescent="0.3">
      <c r="A14" s="521"/>
      <c r="B14" s="521"/>
      <c r="C14" s="493"/>
      <c r="D14" s="493"/>
      <c r="E14" s="493"/>
      <c r="F14" s="493"/>
      <c r="G14" s="503"/>
      <c r="J14" s="493"/>
      <c r="K14" s="493"/>
      <c r="L14" s="493"/>
      <c r="M14" s="493"/>
      <c r="Q14" s="522"/>
      <c r="R14" s="522"/>
      <c r="S14" s="522"/>
      <c r="V14" s="493"/>
    </row>
    <row r="15" spans="1:32" s="491" customFormat="1" ht="20.100000000000001" customHeight="1" x14ac:dyDescent="0.3">
      <c r="J15" s="493" t="s">
        <v>1016</v>
      </c>
      <c r="K15" s="493"/>
      <c r="L15" s="493"/>
      <c r="M15" s="493"/>
      <c r="N15" s="523"/>
      <c r="O15" s="523"/>
      <c r="P15" s="523"/>
      <c r="Q15" s="493"/>
      <c r="T15" s="493"/>
      <c r="U15" s="493"/>
      <c r="V15" s="493"/>
    </row>
    <row r="16" spans="1:32" ht="20.100000000000001" customHeight="1" x14ac:dyDescent="0.3">
      <c r="A16" s="582" t="s">
        <v>1117</v>
      </c>
      <c r="B16" s="582"/>
      <c r="C16" s="582"/>
      <c r="D16" s="582"/>
      <c r="E16" s="582"/>
      <c r="F16" s="582"/>
      <c r="G16" s="582"/>
      <c r="H16" s="583"/>
      <c r="I16" s="583"/>
      <c r="J16" s="583"/>
      <c r="K16" s="583"/>
      <c r="L16" s="583"/>
      <c r="M16" s="583"/>
      <c r="N16" s="583"/>
      <c r="O16" s="583"/>
      <c r="P16" s="583"/>
      <c r="Q16" s="583"/>
      <c r="R16" s="583"/>
      <c r="S16" s="583"/>
      <c r="T16" s="583"/>
      <c r="U16" s="583"/>
      <c r="V16" s="525" t="s">
        <v>2228</v>
      </c>
      <c r="W16" s="583"/>
      <c r="X16" s="583"/>
      <c r="Y16" s="583"/>
      <c r="Z16" s="583"/>
      <c r="AA16" s="583"/>
      <c r="AB16" s="583"/>
      <c r="AC16" s="583"/>
      <c r="AD16" s="583"/>
      <c r="AE16" s="583"/>
      <c r="AF16" s="583"/>
    </row>
    <row r="17" spans="1:32" ht="20.100000000000001" customHeight="1" x14ac:dyDescent="0.3">
      <c r="A17" s="524" t="s">
        <v>1850</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x14ac:dyDescent="0.3">
      <c r="A18" s="636" t="s">
        <v>1851</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A6:V6"/>
    <mergeCell ref="R1:S1"/>
    <mergeCell ref="T1:V1"/>
    <mergeCell ref="R2:S2"/>
    <mergeCell ref="T2:V2"/>
    <mergeCell ref="A4:V4"/>
    <mergeCell ref="A7:A10"/>
    <mergeCell ref="B7:G7"/>
    <mergeCell ref="H7:I8"/>
    <mergeCell ref="J7:M8"/>
    <mergeCell ref="N7:Q8"/>
    <mergeCell ref="N9:O9"/>
    <mergeCell ref="P9:Q9"/>
    <mergeCell ref="V7:V10"/>
    <mergeCell ref="B8:E8"/>
    <mergeCell ref="F8:G8"/>
    <mergeCell ref="B9:C9"/>
    <mergeCell ref="D9:E9"/>
    <mergeCell ref="F9:G9"/>
    <mergeCell ref="H9:H10"/>
    <mergeCell ref="I9:I10"/>
    <mergeCell ref="J9:K9"/>
    <mergeCell ref="L9:M9"/>
    <mergeCell ref="R7:U8"/>
    <mergeCell ref="R9:S9"/>
    <mergeCell ref="T9:U9"/>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x14ac:dyDescent="0.25"/>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x14ac:dyDescent="0.3">
      <c r="A1" s="489" t="s">
        <v>1056</v>
      </c>
      <c r="B1" s="490"/>
      <c r="D1" s="549"/>
      <c r="E1" s="549"/>
      <c r="F1" s="549"/>
      <c r="G1" s="2220"/>
      <c r="H1" s="492" t="s">
        <v>1626</v>
      </c>
      <c r="I1" s="670" t="s">
        <v>1852</v>
      </c>
      <c r="J1" s="147" t="s">
        <v>880</v>
      </c>
    </row>
    <row r="2" spans="1:23" s="548" customFormat="1" ht="20.100000000000001" customHeight="1" x14ac:dyDescent="0.3">
      <c r="A2" s="554" t="s">
        <v>1558</v>
      </c>
      <c r="B2" s="494" t="s">
        <v>1790</v>
      </c>
      <c r="C2" s="671"/>
      <c r="D2" s="549"/>
      <c r="E2" s="549"/>
      <c r="F2" s="549"/>
      <c r="G2" s="2220"/>
      <c r="H2" s="492" t="s">
        <v>1628</v>
      </c>
      <c r="I2" s="492" t="s">
        <v>1853</v>
      </c>
    </row>
    <row r="3" spans="1:23" ht="21" customHeight="1" x14ac:dyDescent="0.4">
      <c r="A3" s="610"/>
      <c r="B3" s="610"/>
      <c r="C3" s="610"/>
      <c r="D3" s="610"/>
      <c r="E3" s="610"/>
      <c r="F3" s="610"/>
      <c r="G3" s="610"/>
      <c r="H3" s="610"/>
      <c r="I3" s="610"/>
    </row>
    <row r="4" spans="1:23" ht="39.9" customHeight="1" x14ac:dyDescent="0.4">
      <c r="A4" s="2335" t="s">
        <v>1854</v>
      </c>
      <c r="B4" s="2269"/>
      <c r="C4" s="2269"/>
      <c r="D4" s="2269"/>
      <c r="E4" s="2269"/>
      <c r="F4" s="2269"/>
      <c r="G4" s="2269"/>
      <c r="H4" s="2269"/>
      <c r="I4" s="2269"/>
    </row>
    <row r="5" spans="1:23" ht="16.5" customHeight="1" x14ac:dyDescent="0.3">
      <c r="B5" s="557"/>
      <c r="C5" s="557"/>
      <c r="D5" s="557"/>
      <c r="E5" s="557"/>
      <c r="F5" s="557"/>
      <c r="G5" s="557"/>
      <c r="H5" s="557"/>
      <c r="I5" s="557"/>
    </row>
    <row r="6" spans="1:23" ht="16.5" customHeight="1" thickBot="1" x14ac:dyDescent="0.35">
      <c r="A6" s="2222" t="s">
        <v>2226</v>
      </c>
      <c r="B6" s="2222"/>
      <c r="C6" s="2222"/>
      <c r="D6" s="2222"/>
      <c r="E6" s="2222"/>
      <c r="F6" s="2222"/>
      <c r="G6" s="2222"/>
      <c r="H6" s="2222"/>
      <c r="I6" s="2222"/>
    </row>
    <row r="7" spans="1:23" s="562" customFormat="1" ht="59.25" customHeight="1" thickBot="1" x14ac:dyDescent="0.35">
      <c r="A7" s="558" t="s">
        <v>1793</v>
      </c>
      <c r="B7" s="559" t="s">
        <v>1855</v>
      </c>
      <c r="C7" s="559" t="s">
        <v>1856</v>
      </c>
      <c r="D7" s="558" t="s">
        <v>1857</v>
      </c>
      <c r="E7" s="559" t="s">
        <v>1858</v>
      </c>
      <c r="F7" s="559" t="s">
        <v>1859</v>
      </c>
      <c r="G7" s="2228" t="s">
        <v>1860</v>
      </c>
      <c r="H7" s="2336"/>
      <c r="I7" s="561" t="s">
        <v>1861</v>
      </c>
    </row>
    <row r="8" spans="1:23" s="567" customFormat="1" ht="50.1" customHeight="1" x14ac:dyDescent="0.3">
      <c r="A8" s="2304" t="s">
        <v>2225</v>
      </c>
      <c r="B8" s="564" t="s">
        <v>1104</v>
      </c>
      <c r="C8" s="1117">
        <f>SUM(C9:C10)</f>
        <v>0</v>
      </c>
      <c r="D8" s="1117">
        <f t="shared" ref="D8:F8" si="0">SUM(D9:D10)</f>
        <v>0</v>
      </c>
      <c r="E8" s="1117">
        <f t="shared" si="0"/>
        <v>0</v>
      </c>
      <c r="F8" s="1117">
        <f t="shared" si="0"/>
        <v>0</v>
      </c>
      <c r="G8" s="2337">
        <f>SUM(G9:H10)</f>
        <v>0</v>
      </c>
      <c r="H8" s="2338"/>
      <c r="I8" s="1120">
        <f>SUM(I9:I10)</f>
        <v>0</v>
      </c>
    </row>
    <row r="9" spans="1:23" ht="50.1" customHeight="1" x14ac:dyDescent="0.25">
      <c r="A9" s="2304"/>
      <c r="B9" s="506" t="s">
        <v>1813</v>
      </c>
      <c r="C9" s="1121">
        <v>0</v>
      </c>
      <c r="D9" s="1121">
        <v>0</v>
      </c>
      <c r="E9" s="1121">
        <v>0</v>
      </c>
      <c r="F9" s="1121">
        <v>0</v>
      </c>
      <c r="G9" s="2339">
        <v>0</v>
      </c>
      <c r="H9" s="2340"/>
      <c r="I9" s="1122">
        <v>0</v>
      </c>
    </row>
    <row r="10" spans="1:23" ht="50.1" customHeight="1" x14ac:dyDescent="0.25">
      <c r="A10" s="2305"/>
      <c r="B10" s="506" t="s">
        <v>1814</v>
      </c>
      <c r="C10" s="1121">
        <v>0</v>
      </c>
      <c r="D10" s="1121">
        <v>0</v>
      </c>
      <c r="E10" s="1121">
        <v>0</v>
      </c>
      <c r="F10" s="1121">
        <v>0</v>
      </c>
      <c r="G10" s="2339">
        <v>0</v>
      </c>
      <c r="H10" s="2340"/>
      <c r="I10" s="1122">
        <v>0</v>
      </c>
    </row>
    <row r="11" spans="1:23" s="491" customFormat="1" ht="50.1" customHeight="1" thickBot="1" x14ac:dyDescent="0.35">
      <c r="A11" s="514" t="s">
        <v>1585</v>
      </c>
      <c r="B11" s="515"/>
      <c r="C11" s="515"/>
      <c r="D11" s="516"/>
      <c r="E11" s="517"/>
      <c r="F11" s="517"/>
      <c r="G11" s="516"/>
      <c r="H11" s="516"/>
      <c r="I11" s="517"/>
      <c r="K11" s="493"/>
      <c r="L11" s="493"/>
      <c r="M11" s="522"/>
      <c r="N11" s="672"/>
    </row>
    <row r="12" spans="1:23" s="491" customFormat="1" ht="16.5" customHeight="1" x14ac:dyDescent="0.3">
      <c r="A12" s="521" t="s">
        <v>1229</v>
      </c>
      <c r="B12" s="493"/>
      <c r="C12" s="502" t="s">
        <v>1230</v>
      </c>
      <c r="E12" s="503" t="s">
        <v>1815</v>
      </c>
      <c r="G12" s="673" t="s">
        <v>1816</v>
      </c>
      <c r="H12" s="673"/>
      <c r="J12" s="493"/>
      <c r="L12" s="493"/>
      <c r="O12" s="493"/>
    </row>
    <row r="13" spans="1:23" s="491" customFormat="1" ht="16.5" customHeight="1" x14ac:dyDescent="0.3">
      <c r="A13" s="521"/>
      <c r="B13" s="493"/>
      <c r="C13" s="502"/>
      <c r="E13" s="503"/>
      <c r="G13" s="673"/>
      <c r="H13" s="673"/>
      <c r="J13" s="493"/>
      <c r="L13" s="493"/>
      <c r="O13" s="493"/>
    </row>
    <row r="14" spans="1:23" s="491" customFormat="1" ht="16.5" customHeight="1" x14ac:dyDescent="0.3">
      <c r="E14" s="503" t="s">
        <v>1016</v>
      </c>
      <c r="J14" s="493"/>
      <c r="K14" s="523"/>
      <c r="L14" s="493"/>
      <c r="N14" s="493"/>
      <c r="O14" s="493"/>
    </row>
    <row r="15" spans="1:23" s="491" customFormat="1" ht="16.5" customHeight="1" x14ac:dyDescent="0.3">
      <c r="E15" s="503"/>
      <c r="J15" s="493"/>
      <c r="K15" s="523"/>
      <c r="L15" s="493"/>
      <c r="N15" s="493"/>
      <c r="O15" s="493"/>
    </row>
    <row r="16" spans="1:23" ht="16.5" customHeight="1" x14ac:dyDescent="0.3">
      <c r="A16" s="524" t="s">
        <v>1586</v>
      </c>
      <c r="B16" s="582"/>
      <c r="C16" s="583"/>
      <c r="D16" s="583"/>
      <c r="E16" s="583"/>
      <c r="F16" s="583"/>
      <c r="G16" s="583"/>
      <c r="H16" s="583"/>
      <c r="I16" s="525" t="s">
        <v>2228</v>
      </c>
      <c r="J16" s="583"/>
      <c r="K16" s="583"/>
      <c r="L16" s="583"/>
      <c r="M16" s="583"/>
      <c r="N16" s="583"/>
      <c r="O16" s="583"/>
      <c r="P16" s="583"/>
      <c r="Q16" s="583"/>
      <c r="R16" s="583"/>
      <c r="S16" s="583"/>
      <c r="T16" s="583"/>
      <c r="U16" s="583"/>
      <c r="V16" s="583"/>
      <c r="W16" s="583"/>
    </row>
    <row r="17" spans="1:23" ht="16.5" customHeight="1" x14ac:dyDescent="0.3">
      <c r="A17" s="524" t="s">
        <v>1588</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x14ac:dyDescent="0.25">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x14ac:dyDescent="0.3"/>
  <cols>
    <col min="1" max="1" width="93.6640625" customWidth="1"/>
  </cols>
  <sheetData>
    <row r="1" spans="1:2" ht="19.8" x14ac:dyDescent="0.3">
      <c r="A1" s="12" t="s">
        <v>809</v>
      </c>
      <c r="B1" s="1" t="s">
        <v>15</v>
      </c>
    </row>
    <row r="2" spans="1:2" ht="19.8" x14ac:dyDescent="0.3">
      <c r="A2" s="13" t="s">
        <v>540</v>
      </c>
    </row>
    <row r="3" spans="1:2" ht="19.8" x14ac:dyDescent="0.3">
      <c r="A3" s="13" t="s">
        <v>278</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59.4" x14ac:dyDescent="0.3">
      <c r="A14" s="17" t="s">
        <v>575</v>
      </c>
    </row>
    <row r="15" spans="1:2" ht="19.8" x14ac:dyDescent="0.3">
      <c r="A15" s="10" t="s">
        <v>211</v>
      </c>
    </row>
    <row r="16" spans="1:2" ht="19.8" x14ac:dyDescent="0.3">
      <c r="A16" s="9" t="s">
        <v>7</v>
      </c>
    </row>
    <row r="17" spans="1:1" ht="39.6" x14ac:dyDescent="0.3">
      <c r="A17" s="10" t="s">
        <v>279</v>
      </c>
    </row>
    <row r="18" spans="1:1" ht="59.4" x14ac:dyDescent="0.3">
      <c r="A18" s="10" t="s">
        <v>280</v>
      </c>
    </row>
    <row r="19" spans="1:1" ht="19.8" x14ac:dyDescent="0.3">
      <c r="A19" s="10" t="s">
        <v>281</v>
      </c>
    </row>
    <row r="20" spans="1:1" ht="19.8" x14ac:dyDescent="0.3">
      <c r="A20" s="10" t="s">
        <v>282</v>
      </c>
    </row>
    <row r="21" spans="1:1" ht="19.8" x14ac:dyDescent="0.3">
      <c r="A21" s="10" t="s">
        <v>283</v>
      </c>
    </row>
    <row r="22" spans="1:1" ht="19.8" x14ac:dyDescent="0.3">
      <c r="A22" s="10" t="s">
        <v>284</v>
      </c>
    </row>
    <row r="23" spans="1:1" ht="19.8" x14ac:dyDescent="0.3">
      <c r="A23" s="10" t="s">
        <v>220</v>
      </c>
    </row>
    <row r="24" spans="1:1" ht="19.8" x14ac:dyDescent="0.3">
      <c r="A24" s="10" t="s">
        <v>254</v>
      </c>
    </row>
    <row r="25" spans="1:1" ht="19.8" x14ac:dyDescent="0.3">
      <c r="A25" s="10" t="s">
        <v>135</v>
      </c>
    </row>
    <row r="26" spans="1:1" ht="19.8" x14ac:dyDescent="0.3">
      <c r="A26" s="10" t="s">
        <v>576</v>
      </c>
    </row>
    <row r="27" spans="1:1" ht="19.8" x14ac:dyDescent="0.3">
      <c r="A27" s="10" t="s">
        <v>9</v>
      </c>
    </row>
    <row r="28" spans="1:1" ht="19.8" x14ac:dyDescent="0.3">
      <c r="A28" s="14" t="s">
        <v>10</v>
      </c>
    </row>
    <row r="29" spans="1:1" ht="39.6" x14ac:dyDescent="0.3">
      <c r="A29" s="10" t="s">
        <v>577</v>
      </c>
    </row>
    <row r="30" spans="1:1" ht="39.6" x14ac:dyDescent="0.3">
      <c r="A30" s="10" t="s">
        <v>222</v>
      </c>
    </row>
    <row r="31" spans="1:1" ht="19.8" x14ac:dyDescent="0.3">
      <c r="A31" s="14" t="s">
        <v>11</v>
      </c>
    </row>
    <row r="32" spans="1:1" ht="39.6" x14ac:dyDescent="0.3">
      <c r="A32" s="10" t="s">
        <v>238</v>
      </c>
    </row>
    <row r="33" spans="1:1" ht="19.8" x14ac:dyDescent="0.3">
      <c r="A33" s="10" t="s">
        <v>39</v>
      </c>
    </row>
    <row r="34" spans="1:1" ht="39.6" x14ac:dyDescent="0.3">
      <c r="A34" s="15" t="s">
        <v>14</v>
      </c>
    </row>
    <row r="35" spans="1:1" ht="20.399999999999999" thickBot="1" x14ac:dyDescent="0.35">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x14ac:dyDescent="0.3"/>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x14ac:dyDescent="0.3">
      <c r="A1" s="674" t="s">
        <v>1086</v>
      </c>
      <c r="B1" s="675"/>
      <c r="C1" s="676"/>
      <c r="D1" s="677"/>
      <c r="E1" s="678"/>
      <c r="F1" s="679"/>
      <c r="G1" s="680"/>
      <c r="H1" s="681" t="s">
        <v>1058</v>
      </c>
      <c r="I1" s="2344" t="s">
        <v>1862</v>
      </c>
      <c r="J1" s="2344"/>
      <c r="K1" s="2344"/>
      <c r="L1" s="147" t="s">
        <v>880</v>
      </c>
    </row>
    <row r="2" spans="1:12" ht="18" customHeight="1" x14ac:dyDescent="0.3">
      <c r="A2" s="674" t="s">
        <v>1676</v>
      </c>
      <c r="B2" s="683" t="s">
        <v>1863</v>
      </c>
      <c r="C2" s="684"/>
      <c r="D2" s="685"/>
      <c r="E2" s="686"/>
      <c r="F2" s="687"/>
      <c r="G2" s="688"/>
      <c r="H2" s="681" t="s">
        <v>1741</v>
      </c>
      <c r="I2" s="2345" t="s">
        <v>1864</v>
      </c>
      <c r="J2" s="2345"/>
      <c r="K2" s="2345"/>
    </row>
    <row r="3" spans="1:12" ht="28.5" customHeight="1" x14ac:dyDescent="0.4">
      <c r="A3" s="2346" t="s">
        <v>1865</v>
      </c>
      <c r="B3" s="2346"/>
      <c r="C3" s="2346"/>
      <c r="D3" s="2346"/>
      <c r="E3" s="2346"/>
      <c r="F3" s="2346"/>
      <c r="G3" s="2346"/>
      <c r="H3" s="2346"/>
      <c r="I3" s="2346"/>
      <c r="J3" s="2346"/>
      <c r="K3" s="2346"/>
    </row>
    <row r="4" spans="1:12" ht="19.5" customHeight="1" x14ac:dyDescent="0.3">
      <c r="A4" s="2347" t="s">
        <v>2230</v>
      </c>
      <c r="B4" s="2347"/>
      <c r="C4" s="2347"/>
      <c r="D4" s="2347"/>
      <c r="E4" s="2347"/>
      <c r="F4" s="2347"/>
      <c r="G4" s="2347"/>
      <c r="H4" s="2347"/>
      <c r="I4" s="2347"/>
      <c r="J4" s="2347"/>
      <c r="K4" s="2347"/>
    </row>
    <row r="5" spans="1:12" ht="20.25" customHeight="1" x14ac:dyDescent="0.3">
      <c r="A5" s="2348" t="s">
        <v>1866</v>
      </c>
      <c r="B5" s="2341" t="s">
        <v>1867</v>
      </c>
      <c r="C5" s="2341" t="s">
        <v>1868</v>
      </c>
      <c r="D5" s="2341" t="s">
        <v>1869</v>
      </c>
      <c r="E5" s="2349" t="s">
        <v>1870</v>
      </c>
      <c r="F5" s="2349" t="s">
        <v>1871</v>
      </c>
      <c r="G5" s="2341" t="s">
        <v>1872</v>
      </c>
      <c r="H5" s="2342" t="s">
        <v>1873</v>
      </c>
      <c r="I5" s="2342"/>
      <c r="J5" s="2342"/>
      <c r="K5" s="2342"/>
      <c r="L5" s="692"/>
    </row>
    <row r="6" spans="1:12" ht="20.25" customHeight="1" x14ac:dyDescent="0.3">
      <c r="A6" s="2348"/>
      <c r="B6" s="2341"/>
      <c r="C6" s="2341"/>
      <c r="D6" s="2341"/>
      <c r="E6" s="2349"/>
      <c r="F6" s="2349"/>
      <c r="G6" s="2341"/>
      <c r="H6" s="689" t="s">
        <v>1069</v>
      </c>
      <c r="I6" s="690" t="s">
        <v>1263</v>
      </c>
      <c r="J6" s="690" t="s">
        <v>1264</v>
      </c>
      <c r="K6" s="689" t="s">
        <v>1874</v>
      </c>
      <c r="L6" s="692"/>
    </row>
    <row r="7" spans="1:12" ht="28.5" customHeight="1" x14ac:dyDescent="0.3">
      <c r="A7" s="2343" t="s">
        <v>2225</v>
      </c>
      <c r="B7" s="691" t="s">
        <v>1069</v>
      </c>
      <c r="C7" s="1123">
        <f>SUM(C8:C9)</f>
        <v>0</v>
      </c>
      <c r="D7" s="1123">
        <f t="shared" ref="D7:K7" si="0">SUM(D8:D9)</f>
        <v>0</v>
      </c>
      <c r="E7" s="1123">
        <f t="shared" si="0"/>
        <v>0</v>
      </c>
      <c r="F7" s="1123">
        <f t="shared" si="0"/>
        <v>0</v>
      </c>
      <c r="G7" s="1123">
        <f t="shared" si="0"/>
        <v>0</v>
      </c>
      <c r="H7" s="1123">
        <f t="shared" si="0"/>
        <v>0</v>
      </c>
      <c r="I7" s="1123">
        <f t="shared" si="0"/>
        <v>0</v>
      </c>
      <c r="J7" s="1123">
        <f t="shared" si="0"/>
        <v>0</v>
      </c>
      <c r="K7" s="1123">
        <f t="shared" si="0"/>
        <v>0</v>
      </c>
    </row>
    <row r="8" spans="1:12" ht="28.5" customHeight="1" x14ac:dyDescent="0.3">
      <c r="A8" s="2343"/>
      <c r="B8" s="690" t="s">
        <v>1875</v>
      </c>
      <c r="C8" s="1123">
        <v>0</v>
      </c>
      <c r="D8" s="1123">
        <v>0</v>
      </c>
      <c r="E8" s="1123">
        <v>0</v>
      </c>
      <c r="F8" s="1123">
        <v>0</v>
      </c>
      <c r="G8" s="1123">
        <v>0</v>
      </c>
      <c r="H8" s="1123">
        <v>0</v>
      </c>
      <c r="I8" s="1123">
        <v>0</v>
      </c>
      <c r="J8" s="1123">
        <v>0</v>
      </c>
      <c r="K8" s="1123">
        <v>0</v>
      </c>
    </row>
    <row r="9" spans="1:12" ht="28.5" customHeight="1" x14ac:dyDescent="0.3">
      <c r="A9" s="2343"/>
      <c r="B9" s="690" t="s">
        <v>1876</v>
      </c>
      <c r="C9" s="1123">
        <v>0</v>
      </c>
      <c r="D9" s="1123">
        <v>0</v>
      </c>
      <c r="E9" s="1123">
        <v>0</v>
      </c>
      <c r="F9" s="1123">
        <v>0</v>
      </c>
      <c r="G9" s="1123">
        <v>0</v>
      </c>
      <c r="H9" s="1123">
        <v>0</v>
      </c>
      <c r="I9" s="1123">
        <v>0</v>
      </c>
      <c r="J9" s="1123">
        <v>0</v>
      </c>
      <c r="K9" s="1123">
        <v>0</v>
      </c>
    </row>
    <row r="10" spans="1:12" ht="31.5" customHeight="1" x14ac:dyDescent="0.3">
      <c r="A10" s="681" t="s">
        <v>1713</v>
      </c>
      <c r="B10" s="693"/>
      <c r="C10" s="693"/>
      <c r="D10" s="694"/>
      <c r="E10" s="695"/>
      <c r="F10" s="695"/>
      <c r="G10" s="695"/>
      <c r="H10" s="695"/>
      <c r="I10" s="695"/>
      <c r="J10" s="695"/>
      <c r="K10" s="694"/>
    </row>
    <row r="11" spans="1:12" ht="20.100000000000001" customHeight="1" x14ac:dyDescent="0.3">
      <c r="A11" s="679"/>
      <c r="B11" s="696"/>
      <c r="C11" s="696"/>
      <c r="D11" s="697"/>
      <c r="E11" s="698"/>
      <c r="F11" s="698"/>
      <c r="G11" s="698"/>
      <c r="H11" s="698"/>
      <c r="I11" s="698"/>
      <c r="J11" s="698"/>
      <c r="K11" s="699" t="s">
        <v>2231</v>
      </c>
    </row>
    <row r="12" spans="1:12" ht="19.5" customHeight="1" x14ac:dyDescent="0.3">
      <c r="A12" s="700" t="s">
        <v>1229</v>
      </c>
      <c r="B12" s="696"/>
      <c r="C12" s="700" t="s">
        <v>1877</v>
      </c>
      <c r="D12" s="696" t="s">
        <v>1878</v>
      </c>
      <c r="F12" s="700" t="s">
        <v>1714</v>
      </c>
      <c r="H12" s="700"/>
      <c r="I12" s="700"/>
      <c r="J12" s="700"/>
      <c r="K12" s="697"/>
    </row>
    <row r="13" spans="1:12" ht="19.5" customHeight="1" x14ac:dyDescent="0.3">
      <c r="A13" s="697"/>
      <c r="B13" s="697"/>
      <c r="C13" s="697"/>
      <c r="D13" s="696" t="s">
        <v>1879</v>
      </c>
      <c r="F13" s="696"/>
      <c r="G13" s="696"/>
      <c r="H13" s="696"/>
      <c r="I13" s="696"/>
      <c r="J13" s="696"/>
      <c r="K13" s="697"/>
    </row>
    <row r="14" spans="1:12" ht="19.5" customHeight="1" x14ac:dyDescent="0.3">
      <c r="A14" s="697"/>
      <c r="B14" s="697"/>
      <c r="C14" s="697"/>
      <c r="D14" s="696"/>
      <c r="F14" s="696"/>
      <c r="G14" s="696"/>
      <c r="H14" s="696"/>
      <c r="I14" s="696"/>
      <c r="J14" s="696"/>
      <c r="K14" s="697"/>
    </row>
    <row r="15" spans="1:12" ht="19.5" customHeight="1" x14ac:dyDescent="0.3">
      <c r="A15" s="701" t="s">
        <v>1880</v>
      </c>
      <c r="B15" s="702"/>
      <c r="C15" s="677"/>
      <c r="D15" s="677"/>
      <c r="E15" s="677"/>
      <c r="F15" s="677"/>
      <c r="G15" s="677"/>
      <c r="H15" s="677"/>
      <c r="I15" s="677"/>
      <c r="J15" s="677"/>
      <c r="K15" s="677"/>
    </row>
    <row r="16" spans="1:12" ht="19.5" customHeight="1" x14ac:dyDescent="0.3">
      <c r="A16" s="703" t="s">
        <v>1881</v>
      </c>
      <c r="B16" s="702"/>
      <c r="C16" s="677"/>
      <c r="D16" s="677"/>
      <c r="E16" s="677"/>
      <c r="F16" s="677"/>
      <c r="G16" s="677"/>
      <c r="H16" s="677"/>
      <c r="I16" s="677"/>
      <c r="J16" s="677"/>
      <c r="K16" s="677"/>
    </row>
    <row r="17" ht="18.75" customHeight="1" x14ac:dyDescent="0.3"/>
    <row r="18" ht="17.25" customHeight="1" x14ac:dyDescent="0.3"/>
    <row r="19" ht="17.25" customHeight="1" x14ac:dyDescent="0.3"/>
    <row r="20" ht="17.25" customHeight="1" x14ac:dyDescent="0.3"/>
    <row r="21" ht="17.25" customHeight="1" x14ac:dyDescent="0.3"/>
    <row r="22" ht="17.25" customHeight="1" x14ac:dyDescent="0.3"/>
    <row r="23" ht="17.25" customHeight="1" x14ac:dyDescent="0.3"/>
    <row r="24" ht="17.25" customHeight="1" x14ac:dyDescent="0.3"/>
    <row r="25" ht="17.25" customHeight="1" x14ac:dyDescent="0.3"/>
    <row r="26" ht="17.25" customHeight="1" x14ac:dyDescent="0.3"/>
    <row r="27" ht="17.25" customHeight="1" x14ac:dyDescent="0.3"/>
    <row r="28" ht="17.25" customHeight="1" x14ac:dyDescent="0.3"/>
    <row r="29" ht="17.25" customHeight="1" x14ac:dyDescent="0.3"/>
    <row r="30" ht="17.25" customHeight="1" x14ac:dyDescent="0.3"/>
    <row r="31" ht="17.25" customHeight="1" x14ac:dyDescent="0.3"/>
    <row r="32" ht="17.25" customHeight="1" x14ac:dyDescent="0.3"/>
    <row r="33" ht="17.25" customHeight="1" x14ac:dyDescent="0.3"/>
    <row r="34" ht="17.25" customHeight="1" x14ac:dyDescent="0.3"/>
    <row r="35" ht="17.25" customHeight="1" x14ac:dyDescent="0.3"/>
    <row r="36" ht="17.25" customHeight="1" x14ac:dyDescent="0.3"/>
    <row r="37" ht="17.25" customHeight="1" x14ac:dyDescent="0.3"/>
    <row r="38" ht="17.25" customHeight="1" x14ac:dyDescent="0.3"/>
    <row r="39" ht="17.25" customHeight="1" x14ac:dyDescent="0.3"/>
    <row r="40" ht="17.25" customHeight="1" x14ac:dyDescent="0.3"/>
    <row r="41" ht="17.25" customHeight="1" x14ac:dyDescent="0.3"/>
    <row r="42" ht="17.25" customHeight="1" x14ac:dyDescent="0.3"/>
    <row r="43" ht="17.25" customHeight="1" x14ac:dyDescent="0.3"/>
    <row r="44" ht="17.25" customHeight="1" x14ac:dyDescent="0.3"/>
    <row r="45" ht="17.25" customHeight="1" x14ac:dyDescent="0.3"/>
    <row r="46" ht="17.25" customHeight="1" x14ac:dyDescent="0.3"/>
    <row r="47" ht="17.25" customHeight="1" x14ac:dyDescent="0.3"/>
    <row r="48" ht="17.25" customHeight="1" x14ac:dyDescent="0.3"/>
    <row r="49" ht="17.25" customHeight="1" x14ac:dyDescent="0.3"/>
    <row r="50" ht="17.25" customHeight="1" x14ac:dyDescent="0.3"/>
    <row r="51" ht="17.25" customHeight="1" x14ac:dyDescent="0.3"/>
    <row r="52" ht="17.25" customHeight="1" x14ac:dyDescent="0.3"/>
    <row r="53" ht="17.25" customHeight="1" x14ac:dyDescent="0.3"/>
    <row r="54" ht="17.25" customHeight="1" x14ac:dyDescent="0.3"/>
    <row r="55" ht="17.25" customHeight="1" x14ac:dyDescent="0.3"/>
    <row r="56" ht="17.25" customHeight="1" x14ac:dyDescent="0.3"/>
    <row r="57" ht="17.25" customHeight="1" x14ac:dyDescent="0.3"/>
    <row r="58" ht="17.25" customHeight="1" x14ac:dyDescent="0.3"/>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x14ac:dyDescent="0.3"/>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x14ac:dyDescent="0.35">
      <c r="A1" s="704" t="s">
        <v>1086</v>
      </c>
      <c r="B1" s="705"/>
      <c r="C1" s="706"/>
      <c r="M1" s="708"/>
      <c r="N1" s="709" t="s">
        <v>1058</v>
      </c>
      <c r="O1" s="2353" t="s">
        <v>1882</v>
      </c>
      <c r="P1" s="2354"/>
      <c r="Q1" s="2354"/>
      <c r="R1" s="147" t="s">
        <v>880</v>
      </c>
    </row>
    <row r="2" spans="1:18" s="706" customFormat="1" ht="18.600000000000001" customHeight="1" thickBot="1" x14ac:dyDescent="0.35">
      <c r="A2" s="704" t="s">
        <v>1676</v>
      </c>
      <c r="B2" s="710" t="s">
        <v>1883</v>
      </c>
      <c r="C2" s="711"/>
      <c r="D2" s="711"/>
      <c r="E2" s="711"/>
      <c r="F2" s="711"/>
      <c r="G2" s="711"/>
      <c r="H2" s="711"/>
      <c r="I2" s="711"/>
      <c r="J2" s="711"/>
      <c r="K2" s="711"/>
      <c r="L2" s="712"/>
      <c r="M2" s="109"/>
      <c r="N2" s="709" t="s">
        <v>1884</v>
      </c>
      <c r="O2" s="2355" t="s">
        <v>1885</v>
      </c>
      <c r="P2" s="2355"/>
      <c r="Q2" s="2355"/>
    </row>
    <row r="3" spans="1:18" ht="19.5" customHeight="1" x14ac:dyDescent="0.3">
      <c r="A3" s="708"/>
      <c r="B3" s="708"/>
      <c r="C3" s="713"/>
      <c r="D3" s="2356"/>
      <c r="E3" s="2356"/>
      <c r="F3" s="2356"/>
      <c r="G3" s="2356"/>
      <c r="H3" s="2356"/>
      <c r="I3" s="2356"/>
    </row>
    <row r="4" spans="1:18" ht="34.950000000000003" customHeight="1" x14ac:dyDescent="0.55000000000000004">
      <c r="A4" s="2357" t="s">
        <v>1886</v>
      </c>
      <c r="B4" s="2357"/>
      <c r="C4" s="2357"/>
      <c r="D4" s="2357"/>
      <c r="E4" s="2357"/>
      <c r="F4" s="2357"/>
      <c r="G4" s="2357"/>
      <c r="H4" s="2357"/>
      <c r="I4" s="2357"/>
      <c r="J4" s="2357"/>
      <c r="K4" s="2357"/>
      <c r="L4" s="2357"/>
      <c r="M4" s="2357"/>
      <c r="N4" s="2357"/>
      <c r="O4" s="2357"/>
      <c r="P4" s="2357"/>
      <c r="Q4" s="2357"/>
    </row>
    <row r="5" spans="1:18" ht="14.4" customHeight="1" x14ac:dyDescent="0.4">
      <c r="A5" s="714"/>
      <c r="B5" s="715"/>
      <c r="C5" s="715"/>
      <c r="D5" s="715"/>
      <c r="E5" s="715"/>
      <c r="F5" s="715"/>
      <c r="G5" s="715"/>
      <c r="H5" s="715"/>
      <c r="I5" s="715"/>
      <c r="J5" s="715"/>
      <c r="K5" s="715"/>
    </row>
    <row r="6" spans="1:18" ht="17.25" customHeight="1" thickBot="1" x14ac:dyDescent="0.35">
      <c r="A6" s="708"/>
      <c r="B6" s="716"/>
      <c r="C6" s="716"/>
      <c r="D6" s="2358" t="s">
        <v>2230</v>
      </c>
      <c r="E6" s="2358"/>
      <c r="F6" s="2358"/>
      <c r="G6" s="2358"/>
      <c r="H6" s="2358"/>
      <c r="I6" s="2358"/>
      <c r="J6" s="2358"/>
      <c r="K6" s="2358"/>
      <c r="L6" s="2358"/>
      <c r="M6" s="2358"/>
      <c r="N6" s="2358"/>
      <c r="Q6" s="717" t="s">
        <v>1887</v>
      </c>
    </row>
    <row r="7" spans="1:18" s="708" customFormat="1" ht="24.9" customHeight="1" thickBot="1" x14ac:dyDescent="0.35">
      <c r="A7" s="2350" t="s">
        <v>1888</v>
      </c>
      <c r="B7" s="2350" t="s">
        <v>1889</v>
      </c>
      <c r="C7" s="2351" t="s">
        <v>1890</v>
      </c>
      <c r="D7" s="2351"/>
      <c r="E7" s="2352" t="s">
        <v>1891</v>
      </c>
      <c r="F7" s="2352"/>
      <c r="G7" s="2352"/>
      <c r="H7" s="2352" t="s">
        <v>1892</v>
      </c>
      <c r="I7" s="2352"/>
      <c r="J7" s="2352"/>
      <c r="K7" s="718" t="s">
        <v>1893</v>
      </c>
      <c r="L7" s="719" t="s">
        <v>1894</v>
      </c>
      <c r="M7" s="718" t="s">
        <v>1895</v>
      </c>
      <c r="N7" s="2359" t="s">
        <v>1896</v>
      </c>
      <c r="O7" s="2360" t="s">
        <v>1897</v>
      </c>
      <c r="P7" s="2360" t="s">
        <v>1898</v>
      </c>
      <c r="Q7" s="2361" t="s">
        <v>1899</v>
      </c>
    </row>
    <row r="8" spans="1:18" ht="24.9" customHeight="1" thickBot="1" x14ac:dyDescent="0.35">
      <c r="A8" s="2350"/>
      <c r="B8" s="2350"/>
      <c r="C8" s="2362" t="s">
        <v>1900</v>
      </c>
      <c r="D8" s="2363" t="s">
        <v>1901</v>
      </c>
      <c r="E8" s="720" t="s">
        <v>1902</v>
      </c>
      <c r="F8" s="720" t="s">
        <v>1903</v>
      </c>
      <c r="G8" s="720" t="s">
        <v>1904</v>
      </c>
      <c r="H8" s="720" t="s">
        <v>1902</v>
      </c>
      <c r="I8" s="720" t="s">
        <v>1905</v>
      </c>
      <c r="J8" s="720" t="s">
        <v>1906</v>
      </c>
      <c r="K8" s="721" t="s">
        <v>1907</v>
      </c>
      <c r="L8" s="722" t="s">
        <v>1907</v>
      </c>
      <c r="M8" s="722" t="s">
        <v>1908</v>
      </c>
      <c r="N8" s="2359"/>
      <c r="O8" s="2360"/>
      <c r="P8" s="2360"/>
      <c r="Q8" s="2361"/>
    </row>
    <row r="9" spans="1:18" ht="24.9" customHeight="1" thickBot="1" x14ac:dyDescent="0.35">
      <c r="A9" s="2350"/>
      <c r="B9" s="2350"/>
      <c r="C9" s="2362"/>
      <c r="D9" s="2363"/>
      <c r="E9" s="723" t="s">
        <v>1909</v>
      </c>
      <c r="F9" s="723" t="s">
        <v>1910</v>
      </c>
      <c r="G9" s="723" t="s">
        <v>1911</v>
      </c>
      <c r="H9" s="723" t="s">
        <v>1912</v>
      </c>
      <c r="I9" s="723" t="s">
        <v>1913</v>
      </c>
      <c r="J9" s="723" t="s">
        <v>1914</v>
      </c>
      <c r="K9" s="724" t="s">
        <v>1915</v>
      </c>
      <c r="L9" s="724" t="s">
        <v>1916</v>
      </c>
      <c r="M9" s="725" t="s">
        <v>1917</v>
      </c>
      <c r="N9" s="2359"/>
      <c r="O9" s="2360"/>
      <c r="P9" s="2360"/>
      <c r="Q9" s="2361"/>
    </row>
    <row r="10" spans="1:18" s="706" customFormat="1" ht="30" customHeight="1" x14ac:dyDescent="0.3">
      <c r="A10" s="726" t="s">
        <v>1218</v>
      </c>
      <c r="B10" s="727"/>
      <c r="C10" s="727"/>
      <c r="D10" s="727"/>
      <c r="E10" s="727"/>
      <c r="F10" s="727"/>
      <c r="G10" s="727"/>
      <c r="H10" s="727"/>
      <c r="I10" s="727"/>
      <c r="J10" s="727"/>
      <c r="K10" s="727"/>
      <c r="L10" s="727"/>
      <c r="M10" s="727"/>
      <c r="N10" s="727"/>
      <c r="O10" s="727"/>
      <c r="P10" s="727"/>
      <c r="Q10" s="727"/>
    </row>
    <row r="11" spans="1:18" ht="30" customHeight="1" x14ac:dyDescent="0.3">
      <c r="A11" s="728" t="s">
        <v>2232</v>
      </c>
      <c r="B11" s="729"/>
      <c r="C11" s="729"/>
      <c r="D11" s="729"/>
      <c r="E11" s="729"/>
      <c r="F11" s="729"/>
      <c r="G11" s="729"/>
      <c r="H11" s="729"/>
      <c r="I11" s="729"/>
      <c r="J11" s="729"/>
      <c r="K11" s="729"/>
      <c r="L11" s="729"/>
      <c r="M11" s="729"/>
      <c r="N11" s="729"/>
      <c r="O11" s="729"/>
      <c r="P11" s="729"/>
      <c r="Q11" s="729"/>
    </row>
    <row r="12" spans="1:18" ht="30" customHeight="1" x14ac:dyDescent="0.3">
      <c r="A12" s="728"/>
      <c r="B12" s="729"/>
      <c r="C12" s="729"/>
      <c r="D12" s="729"/>
      <c r="E12" s="729"/>
      <c r="F12" s="729"/>
      <c r="G12" s="729"/>
      <c r="H12" s="729"/>
      <c r="I12" s="729"/>
      <c r="J12" s="729"/>
      <c r="K12" s="729"/>
      <c r="L12" s="729"/>
      <c r="M12" s="729"/>
      <c r="N12" s="729"/>
      <c r="O12" s="729"/>
      <c r="P12" s="729"/>
      <c r="Q12" s="729"/>
    </row>
    <row r="13" spans="1:18" ht="30" customHeight="1" x14ac:dyDescent="0.3">
      <c r="A13" s="728"/>
      <c r="B13" s="729"/>
      <c r="C13" s="729"/>
      <c r="D13" s="729"/>
      <c r="E13" s="729"/>
      <c r="F13" s="729"/>
      <c r="G13" s="729"/>
      <c r="H13" s="729"/>
      <c r="I13" s="729"/>
      <c r="J13" s="729"/>
      <c r="K13" s="729"/>
      <c r="L13" s="729"/>
      <c r="M13" s="729"/>
      <c r="N13" s="729"/>
      <c r="O13" s="729"/>
      <c r="P13" s="729"/>
      <c r="Q13" s="729"/>
    </row>
    <row r="14" spans="1:18" ht="30" customHeight="1" x14ac:dyDescent="0.3">
      <c r="A14" s="728"/>
      <c r="B14" s="729"/>
      <c r="C14" s="729"/>
      <c r="D14" s="729"/>
      <c r="E14" s="729"/>
      <c r="F14" s="729"/>
      <c r="G14" s="729"/>
      <c r="H14" s="729"/>
      <c r="I14" s="729"/>
      <c r="J14" s="729"/>
      <c r="K14" s="729"/>
      <c r="L14" s="729"/>
      <c r="M14" s="729"/>
      <c r="N14" s="729"/>
      <c r="O14" s="729"/>
      <c r="P14" s="729"/>
      <c r="Q14" s="729"/>
    </row>
    <row r="15" spans="1:18" ht="30" customHeight="1" x14ac:dyDescent="0.3">
      <c r="A15" s="728"/>
      <c r="B15" s="729"/>
      <c r="C15" s="729"/>
      <c r="D15" s="729"/>
      <c r="E15" s="729"/>
      <c r="F15" s="729"/>
      <c r="G15" s="729"/>
      <c r="H15" s="729"/>
      <c r="I15" s="729"/>
      <c r="J15" s="729"/>
      <c r="K15" s="729"/>
      <c r="L15" s="729"/>
      <c r="M15" s="729"/>
      <c r="N15" s="729"/>
      <c r="O15" s="729"/>
      <c r="P15" s="729"/>
      <c r="Q15" s="729"/>
    </row>
    <row r="16" spans="1:18" ht="30" customHeight="1" x14ac:dyDescent="0.3">
      <c r="A16" s="728"/>
      <c r="B16" s="729"/>
      <c r="C16" s="729"/>
      <c r="D16" s="729"/>
      <c r="E16" s="729"/>
      <c r="F16" s="729"/>
      <c r="G16" s="729"/>
      <c r="H16" s="729"/>
      <c r="I16" s="729"/>
      <c r="J16" s="729"/>
      <c r="K16" s="729"/>
      <c r="L16" s="729"/>
      <c r="M16" s="729"/>
      <c r="N16" s="729"/>
      <c r="O16" s="729"/>
      <c r="P16" s="729"/>
      <c r="Q16" s="729"/>
    </row>
    <row r="17" spans="1:26" ht="30" customHeight="1" x14ac:dyDescent="0.3">
      <c r="A17" s="728"/>
      <c r="B17" s="729"/>
      <c r="C17" s="729"/>
      <c r="D17" s="729"/>
      <c r="E17" s="729"/>
      <c r="F17" s="729"/>
      <c r="G17" s="729"/>
      <c r="H17" s="729"/>
      <c r="I17" s="729"/>
      <c r="J17" s="729"/>
      <c r="K17" s="729"/>
      <c r="L17" s="729"/>
      <c r="M17" s="729"/>
      <c r="N17" s="729"/>
      <c r="O17" s="729"/>
      <c r="P17" s="729"/>
      <c r="Q17" s="729"/>
    </row>
    <row r="18" spans="1:26" ht="30" customHeight="1" x14ac:dyDescent="0.3">
      <c r="A18" s="728"/>
      <c r="B18" s="729"/>
      <c r="C18" s="729"/>
      <c r="D18" s="729"/>
      <c r="E18" s="729"/>
      <c r="F18" s="729"/>
      <c r="G18" s="729"/>
      <c r="H18" s="729"/>
      <c r="I18" s="729"/>
      <c r="J18" s="729"/>
      <c r="K18" s="729"/>
      <c r="L18" s="729"/>
      <c r="M18" s="729"/>
      <c r="N18" s="729"/>
      <c r="O18" s="729"/>
      <c r="P18" s="729"/>
      <c r="Q18" s="729"/>
    </row>
    <row r="19" spans="1:26" ht="30" customHeight="1" x14ac:dyDescent="0.3">
      <c r="A19" s="728"/>
      <c r="B19" s="729"/>
      <c r="C19" s="729"/>
      <c r="D19" s="729"/>
      <c r="E19" s="729"/>
      <c r="F19" s="729"/>
      <c r="G19" s="729"/>
      <c r="H19" s="729"/>
      <c r="I19" s="729"/>
      <c r="J19" s="729"/>
      <c r="K19" s="729"/>
      <c r="L19" s="729"/>
      <c r="M19" s="729"/>
      <c r="N19" s="729"/>
      <c r="O19" s="729"/>
      <c r="P19" s="729"/>
      <c r="Q19" s="729"/>
    </row>
    <row r="20" spans="1:26" ht="30" customHeight="1" x14ac:dyDescent="0.3">
      <c r="A20" s="730"/>
      <c r="B20" s="731"/>
      <c r="C20" s="731"/>
      <c r="D20" s="731"/>
      <c r="E20" s="731"/>
      <c r="F20" s="731"/>
      <c r="G20" s="731"/>
      <c r="H20" s="731"/>
      <c r="I20" s="731"/>
      <c r="J20" s="731"/>
      <c r="K20" s="731"/>
      <c r="L20" s="731"/>
      <c r="M20" s="731"/>
      <c r="N20" s="731"/>
      <c r="O20" s="731"/>
      <c r="P20" s="731"/>
      <c r="Q20" s="731"/>
    </row>
    <row r="21" spans="1:26" ht="30" customHeight="1" thickBot="1" x14ac:dyDescent="0.35">
      <c r="A21" s="732" t="s">
        <v>1713</v>
      </c>
      <c r="B21" s="733"/>
      <c r="C21" s="733"/>
      <c r="D21" s="733"/>
      <c r="E21" s="733"/>
      <c r="F21" s="733"/>
      <c r="G21" s="733"/>
      <c r="H21" s="733"/>
      <c r="I21" s="733"/>
      <c r="J21" s="733"/>
      <c r="K21" s="733"/>
      <c r="L21" s="733"/>
      <c r="M21" s="733"/>
      <c r="N21" s="733"/>
      <c r="O21" s="733"/>
      <c r="P21" s="733"/>
      <c r="Q21" s="733"/>
    </row>
    <row r="22" spans="1:26" ht="18.600000000000001" customHeight="1" x14ac:dyDescent="0.3">
      <c r="A22" s="734" t="s">
        <v>1229</v>
      </c>
      <c r="B22" s="706"/>
      <c r="C22" s="706"/>
      <c r="E22" s="734" t="s">
        <v>1230</v>
      </c>
      <c r="F22" s="706"/>
      <c r="H22" s="706" t="s">
        <v>1157</v>
      </c>
      <c r="I22" s="706"/>
      <c r="J22" s="706"/>
      <c r="L22" s="735" t="s">
        <v>1714</v>
      </c>
      <c r="M22" s="735"/>
      <c r="N22" s="706"/>
      <c r="O22" s="706"/>
      <c r="Q22" s="736" t="s">
        <v>1918</v>
      </c>
    </row>
    <row r="23" spans="1:26" ht="29.4" customHeight="1" x14ac:dyDescent="0.3">
      <c r="F23" s="706"/>
      <c r="H23" s="706" t="s">
        <v>1159</v>
      </c>
      <c r="I23" s="706"/>
      <c r="J23" s="706"/>
      <c r="K23" s="734"/>
      <c r="L23" s="706"/>
      <c r="N23" s="706"/>
      <c r="O23" s="706"/>
    </row>
    <row r="24" spans="1:26" ht="18.600000000000001" customHeight="1" x14ac:dyDescent="0.3">
      <c r="A24" s="737" t="s">
        <v>1919</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x14ac:dyDescent="0.3">
      <c r="A25" s="740" t="s">
        <v>1082</v>
      </c>
      <c r="B25" s="706" t="s">
        <v>1920</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x14ac:dyDescent="0.3">
      <c r="B26" s="707" t="s">
        <v>1921</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x14ac:dyDescent="0.3"/>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x14ac:dyDescent="0.3">
      <c r="A1" s="741" t="s">
        <v>1056</v>
      </c>
      <c r="B1" s="742"/>
      <c r="I1" s="744" t="s">
        <v>878</v>
      </c>
      <c r="J1" s="2364" t="s">
        <v>1140</v>
      </c>
      <c r="K1" s="2364"/>
      <c r="L1" s="147" t="s">
        <v>880</v>
      </c>
    </row>
    <row r="2" spans="1:12" ht="18" customHeight="1" x14ac:dyDescent="0.3">
      <c r="A2" s="741" t="s">
        <v>1922</v>
      </c>
      <c r="B2" s="746" t="s">
        <v>1923</v>
      </c>
      <c r="C2" s="746"/>
      <c r="D2" s="746"/>
      <c r="E2" s="746"/>
      <c r="F2" s="746"/>
      <c r="G2" s="746"/>
      <c r="H2" s="747"/>
      <c r="I2" s="744" t="s">
        <v>1024</v>
      </c>
      <c r="J2" s="2364" t="s">
        <v>1924</v>
      </c>
      <c r="K2" s="2364"/>
      <c r="L2" s="745"/>
    </row>
    <row r="4" spans="1:12" ht="19.8" x14ac:dyDescent="0.3">
      <c r="A4" s="2365" t="s">
        <v>1925</v>
      </c>
      <c r="B4" s="2365"/>
      <c r="C4" s="2365"/>
      <c r="D4" s="2365"/>
      <c r="E4" s="2365"/>
      <c r="F4" s="2365"/>
      <c r="G4" s="2365"/>
      <c r="H4" s="2365"/>
      <c r="I4" s="2365"/>
      <c r="J4" s="2365"/>
      <c r="K4" s="2365"/>
    </row>
    <row r="6" spans="1:12" x14ac:dyDescent="0.3">
      <c r="A6" s="2366" t="s">
        <v>2269</v>
      </c>
      <c r="B6" s="2366"/>
      <c r="C6" s="2366"/>
      <c r="D6" s="2366"/>
      <c r="E6" s="2366"/>
      <c r="F6" s="2366"/>
      <c r="G6" s="2366"/>
      <c r="H6" s="2366"/>
      <c r="I6" s="2366"/>
      <c r="J6" s="2366"/>
      <c r="K6" s="2366"/>
    </row>
    <row r="7" spans="1:12" ht="9.9" customHeight="1" x14ac:dyDescent="0.3"/>
    <row r="8" spans="1:12" ht="27.75" customHeight="1" x14ac:dyDescent="0.3">
      <c r="A8" s="2367" t="s">
        <v>1926</v>
      </c>
      <c r="B8" s="2368"/>
      <c r="C8" s="2371" t="s">
        <v>1927</v>
      </c>
      <c r="D8" s="2372" t="s">
        <v>1928</v>
      </c>
      <c r="E8" s="2372"/>
      <c r="F8" s="2372" t="s">
        <v>1929</v>
      </c>
      <c r="G8" s="2372"/>
      <c r="H8" s="2372"/>
      <c r="I8" s="2372"/>
      <c r="J8" s="2372"/>
      <c r="K8" s="2373"/>
    </row>
    <row r="9" spans="1:12" ht="36" customHeight="1" x14ac:dyDescent="0.3">
      <c r="A9" s="2369"/>
      <c r="B9" s="2370"/>
      <c r="C9" s="2371"/>
      <c r="D9" s="741" t="s">
        <v>1930</v>
      </c>
      <c r="E9" s="741" t="s">
        <v>1931</v>
      </c>
      <c r="F9" s="748" t="s">
        <v>1031</v>
      </c>
      <c r="G9" s="748" t="s">
        <v>1932</v>
      </c>
      <c r="H9" s="2374" t="s">
        <v>1933</v>
      </c>
      <c r="I9" s="2375"/>
      <c r="J9" s="2374" t="s">
        <v>1575</v>
      </c>
      <c r="K9" s="2376"/>
    </row>
    <row r="10" spans="1:12" ht="30" customHeight="1" x14ac:dyDescent="0.3">
      <c r="A10" s="2377" t="s">
        <v>1104</v>
      </c>
      <c r="B10" s="2378"/>
      <c r="C10" s="749"/>
      <c r="D10" s="749"/>
      <c r="E10" s="749"/>
      <c r="F10" s="749"/>
      <c r="G10" s="749"/>
      <c r="H10" s="2379"/>
      <c r="I10" s="2380"/>
      <c r="J10" s="2379"/>
      <c r="K10" s="2381"/>
    </row>
    <row r="11" spans="1:12" ht="30" customHeight="1" x14ac:dyDescent="0.3">
      <c r="A11" s="2381" t="s">
        <v>2270</v>
      </c>
      <c r="B11" s="2380"/>
      <c r="C11" s="749" t="s">
        <v>2178</v>
      </c>
      <c r="D11" s="749"/>
      <c r="E11" s="749"/>
      <c r="F11" s="749"/>
      <c r="G11" s="749"/>
      <c r="H11" s="2379"/>
      <c r="I11" s="2380"/>
      <c r="J11" s="2379"/>
      <c r="K11" s="2381"/>
    </row>
    <row r="12" spans="1:12" ht="30" customHeight="1" x14ac:dyDescent="0.3">
      <c r="A12" s="2381"/>
      <c r="B12" s="2380"/>
      <c r="C12" s="749"/>
      <c r="D12" s="749"/>
      <c r="E12" s="749"/>
      <c r="F12" s="749"/>
      <c r="G12" s="749"/>
      <c r="H12" s="2379"/>
      <c r="I12" s="2380"/>
      <c r="J12" s="2379"/>
      <c r="K12" s="2381"/>
    </row>
    <row r="13" spans="1:12" ht="30" customHeight="1" x14ac:dyDescent="0.3">
      <c r="A13" s="2381"/>
      <c r="B13" s="2380"/>
      <c r="C13" s="749"/>
      <c r="D13" s="749"/>
      <c r="E13" s="749"/>
      <c r="F13" s="749"/>
      <c r="G13" s="749"/>
      <c r="H13" s="2379"/>
      <c r="I13" s="2380"/>
      <c r="J13" s="2379"/>
      <c r="K13" s="2381"/>
    </row>
    <row r="14" spans="1:12" ht="30" customHeight="1" x14ac:dyDescent="0.3">
      <c r="A14" s="2381"/>
      <c r="B14" s="2380"/>
      <c r="C14" s="749"/>
      <c r="D14" s="749"/>
      <c r="E14" s="749"/>
      <c r="F14" s="749"/>
      <c r="G14" s="749"/>
      <c r="H14" s="2379"/>
      <c r="I14" s="2380"/>
      <c r="J14" s="2379"/>
      <c r="K14" s="2381"/>
    </row>
    <row r="15" spans="1:12" ht="30" customHeight="1" x14ac:dyDescent="0.3">
      <c r="A15" s="2381"/>
      <c r="B15" s="2380"/>
      <c r="C15" s="749"/>
      <c r="D15" s="749"/>
      <c r="E15" s="749"/>
      <c r="F15" s="749"/>
      <c r="G15" s="749"/>
      <c r="H15" s="2379"/>
      <c r="I15" s="2380"/>
      <c r="J15" s="2379"/>
      <c r="K15" s="2381"/>
    </row>
    <row r="16" spans="1:12" ht="30" customHeight="1" x14ac:dyDescent="0.3">
      <c r="A16" s="2381"/>
      <c r="B16" s="2380"/>
      <c r="C16" s="749"/>
      <c r="D16" s="749"/>
      <c r="E16" s="749"/>
      <c r="F16" s="749"/>
      <c r="G16" s="749"/>
      <c r="H16" s="2379"/>
      <c r="I16" s="2380"/>
      <c r="J16" s="2379"/>
      <c r="K16" s="2381"/>
    </row>
    <row r="17" spans="1:11" ht="30" customHeight="1" x14ac:dyDescent="0.3">
      <c r="A17" s="2381"/>
      <c r="B17" s="2380"/>
      <c r="C17" s="749"/>
      <c r="D17" s="749"/>
      <c r="E17" s="749"/>
      <c r="F17" s="749"/>
      <c r="G17" s="749"/>
      <c r="H17" s="2379"/>
      <c r="I17" s="2380"/>
      <c r="J17" s="2379"/>
      <c r="K17" s="2381"/>
    </row>
    <row r="18" spans="1:11" ht="30" customHeight="1" x14ac:dyDescent="0.3">
      <c r="A18" s="2381"/>
      <c r="B18" s="2380"/>
      <c r="C18" s="749"/>
      <c r="D18" s="749"/>
      <c r="E18" s="749"/>
      <c r="F18" s="749"/>
      <c r="G18" s="749"/>
      <c r="H18" s="2379"/>
      <c r="I18" s="2380"/>
      <c r="J18" s="2379"/>
      <c r="K18" s="2381"/>
    </row>
    <row r="19" spans="1:11" ht="30" customHeight="1" x14ac:dyDescent="0.3">
      <c r="A19" s="2381"/>
      <c r="B19" s="2380"/>
      <c r="C19" s="749"/>
      <c r="D19" s="749"/>
      <c r="E19" s="749"/>
      <c r="F19" s="749"/>
      <c r="G19" s="749"/>
      <c r="H19" s="2379"/>
      <c r="I19" s="2380"/>
      <c r="J19" s="2379"/>
      <c r="K19" s="2381"/>
    </row>
    <row r="20" spans="1:11" ht="30" customHeight="1" x14ac:dyDescent="0.3">
      <c r="A20" s="2381"/>
      <c r="B20" s="2380"/>
      <c r="C20" s="749"/>
      <c r="D20" s="749"/>
      <c r="E20" s="749"/>
      <c r="F20" s="749"/>
      <c r="G20" s="749"/>
      <c r="H20" s="2379"/>
      <c r="I20" s="2380"/>
      <c r="J20" s="2379"/>
      <c r="K20" s="2381"/>
    </row>
    <row r="21" spans="1:11" ht="30" customHeight="1" x14ac:dyDescent="0.3">
      <c r="A21" s="2381"/>
      <c r="B21" s="2380"/>
      <c r="C21" s="749"/>
      <c r="D21" s="749"/>
      <c r="E21" s="749"/>
      <c r="F21" s="749"/>
      <c r="G21" s="749"/>
      <c r="H21" s="2379"/>
      <c r="I21" s="2380"/>
      <c r="J21" s="2379"/>
      <c r="K21" s="2381"/>
    </row>
    <row r="22" spans="1:11" ht="30" customHeight="1" x14ac:dyDescent="0.3">
      <c r="A22" s="2381"/>
      <c r="B22" s="2380"/>
      <c r="C22" s="749"/>
      <c r="D22" s="749"/>
      <c r="E22" s="749"/>
      <c r="F22" s="749"/>
      <c r="G22" s="749"/>
      <c r="H22" s="2379"/>
      <c r="I22" s="2380"/>
      <c r="J22" s="2379"/>
      <c r="K22" s="2381"/>
    </row>
    <row r="23" spans="1:11" ht="6" customHeight="1" x14ac:dyDescent="0.3"/>
    <row r="24" spans="1:11" x14ac:dyDescent="0.3">
      <c r="A24" s="743" t="s">
        <v>1934</v>
      </c>
      <c r="K24" s="750"/>
    </row>
    <row r="25" spans="1:11" x14ac:dyDescent="0.3">
      <c r="A25" s="743" t="s">
        <v>1935</v>
      </c>
    </row>
    <row r="26" spans="1:11" x14ac:dyDescent="0.3">
      <c r="A26" s="743" t="s">
        <v>973</v>
      </c>
      <c r="C26" s="745" t="s">
        <v>974</v>
      </c>
      <c r="E26" s="750" t="s">
        <v>1815</v>
      </c>
      <c r="H26" s="743" t="s">
        <v>1158</v>
      </c>
      <c r="K26" s="750"/>
    </row>
    <row r="29" spans="1:11" x14ac:dyDescent="0.3">
      <c r="K29" s="750" t="s">
        <v>2260</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x14ac:dyDescent="0.3"/>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x14ac:dyDescent="0.35">
      <c r="A1" s="101" t="s">
        <v>1936</v>
      </c>
      <c r="B1" s="119"/>
      <c r="C1" s="119"/>
      <c r="D1" s="119"/>
      <c r="E1" s="119"/>
      <c r="F1" s="119"/>
      <c r="G1" s="119"/>
      <c r="H1" s="119"/>
      <c r="I1" s="119"/>
      <c r="J1" s="119"/>
      <c r="K1" s="119"/>
      <c r="L1" s="119"/>
      <c r="M1" s="119"/>
      <c r="N1" s="119"/>
      <c r="O1" s="119"/>
      <c r="P1" s="119"/>
      <c r="Q1" s="119"/>
      <c r="R1" s="119"/>
      <c r="S1" s="119"/>
      <c r="T1" s="119"/>
      <c r="U1" s="119"/>
      <c r="V1" s="2384" t="s">
        <v>1058</v>
      </c>
      <c r="W1" s="2384"/>
      <c r="X1" s="1741" t="s">
        <v>1059</v>
      </c>
      <c r="Y1" s="1742"/>
      <c r="Z1" s="1742"/>
      <c r="AA1" s="1742"/>
      <c r="AB1" s="147" t="s">
        <v>880</v>
      </c>
    </row>
    <row r="2" spans="1:28" ht="16.8" thickBot="1" x14ac:dyDescent="0.35">
      <c r="A2" s="101" t="s">
        <v>1937</v>
      </c>
      <c r="B2" s="751" t="s">
        <v>1938</v>
      </c>
      <c r="C2" s="123"/>
      <c r="D2" s="123"/>
      <c r="E2" s="123"/>
      <c r="F2" s="123"/>
      <c r="G2" s="123"/>
      <c r="H2" s="123"/>
      <c r="I2" s="123"/>
      <c r="J2" s="752"/>
      <c r="K2" s="123"/>
      <c r="L2" s="123"/>
      <c r="M2" s="123"/>
      <c r="N2" s="123"/>
      <c r="O2" s="123"/>
      <c r="P2" s="123"/>
      <c r="Q2" s="123"/>
      <c r="R2" s="123"/>
      <c r="S2" s="123"/>
      <c r="T2" s="123"/>
      <c r="U2" s="109"/>
      <c r="V2" s="2384" t="s">
        <v>1884</v>
      </c>
      <c r="W2" s="2384"/>
      <c r="X2" s="1742" t="s">
        <v>1939</v>
      </c>
      <c r="Y2" s="1742"/>
      <c r="Z2" s="1742"/>
      <c r="AA2" s="1742"/>
    </row>
    <row r="4" spans="1:28" ht="30.6" customHeight="1" x14ac:dyDescent="0.55000000000000004">
      <c r="A4" s="2385" t="s">
        <v>1940</v>
      </c>
      <c r="B4" s="2385"/>
      <c r="C4" s="2385"/>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row>
    <row r="6" spans="1:28" ht="24" customHeight="1" thickBot="1" x14ac:dyDescent="0.35">
      <c r="I6" s="2383" t="s">
        <v>2230</v>
      </c>
      <c r="J6" s="2383"/>
      <c r="K6" s="2383"/>
      <c r="L6" s="2383"/>
      <c r="M6" s="2383"/>
      <c r="N6" s="2383"/>
      <c r="O6" s="2383"/>
      <c r="P6" s="2383"/>
      <c r="Q6" s="2383"/>
      <c r="R6" s="2383"/>
    </row>
    <row r="7" spans="1:28" ht="25.95" customHeight="1" x14ac:dyDescent="0.3">
      <c r="A7" s="1145"/>
      <c r="B7" s="1146"/>
      <c r="C7" s="1147"/>
      <c r="D7" s="1147" t="s">
        <v>1941</v>
      </c>
      <c r="E7" s="1147" t="s">
        <v>1942</v>
      </c>
      <c r="F7" s="1147" t="s">
        <v>1943</v>
      </c>
      <c r="G7" s="1147" t="s">
        <v>1944</v>
      </c>
      <c r="H7" s="1147" t="s">
        <v>1945</v>
      </c>
      <c r="I7" s="1147" t="s">
        <v>1946</v>
      </c>
      <c r="J7" s="1147" t="s">
        <v>1947</v>
      </c>
      <c r="K7" s="1147"/>
      <c r="L7" s="1147"/>
      <c r="M7" s="1147"/>
      <c r="N7" s="2393" t="s">
        <v>1948</v>
      </c>
      <c r="O7" s="2393"/>
      <c r="P7" s="2393"/>
      <c r="Q7" s="2393"/>
      <c r="R7" s="2393" t="s">
        <v>1949</v>
      </c>
      <c r="S7" s="2393"/>
      <c r="T7" s="2393"/>
      <c r="U7" s="2393"/>
      <c r="V7" s="2393"/>
      <c r="W7" s="2393"/>
      <c r="X7" s="2393"/>
      <c r="Y7" s="2393"/>
      <c r="Z7" s="2386" t="s">
        <v>1950</v>
      </c>
      <c r="AA7" s="2387"/>
    </row>
    <row r="8" spans="1:28" ht="25.95" customHeight="1" x14ac:dyDescent="0.3">
      <c r="A8" s="1148"/>
      <c r="B8" s="2382" t="s">
        <v>1951</v>
      </c>
      <c r="C8" s="2382"/>
      <c r="D8" s="2382"/>
      <c r="E8" s="2382" t="s">
        <v>1952</v>
      </c>
      <c r="F8" s="2382"/>
      <c r="G8" s="2382"/>
      <c r="H8" s="2382" t="s">
        <v>1953</v>
      </c>
      <c r="I8" s="2382"/>
      <c r="J8" s="2382"/>
      <c r="K8" s="2382" t="s">
        <v>1954</v>
      </c>
      <c r="L8" s="2382"/>
      <c r="M8" s="2382"/>
      <c r="N8" s="2382" t="s">
        <v>1955</v>
      </c>
      <c r="O8" s="2382"/>
      <c r="P8" s="2382" t="s">
        <v>1757</v>
      </c>
      <c r="Q8" s="2382"/>
      <c r="R8" s="2388" t="s">
        <v>1956</v>
      </c>
      <c r="S8" s="2389"/>
      <c r="T8" s="2389"/>
      <c r="U8" s="2390"/>
      <c r="V8" s="2388" t="s">
        <v>1957</v>
      </c>
      <c r="W8" s="2389"/>
      <c r="X8" s="2389"/>
      <c r="Y8" s="2390"/>
      <c r="Z8" s="753"/>
      <c r="AA8" s="1149"/>
    </row>
    <row r="9" spans="1:28" ht="49.5" customHeight="1" x14ac:dyDescent="0.3">
      <c r="A9" s="1150" t="s">
        <v>1958</v>
      </c>
      <c r="B9" s="754" t="s">
        <v>1959</v>
      </c>
      <c r="C9" s="755" t="s">
        <v>1960</v>
      </c>
      <c r="D9" s="755" t="s">
        <v>1961</v>
      </c>
      <c r="E9" s="755" t="s">
        <v>1959</v>
      </c>
      <c r="F9" s="755" t="s">
        <v>1960</v>
      </c>
      <c r="G9" s="756" t="s">
        <v>1961</v>
      </c>
      <c r="H9" s="756" t="s">
        <v>1959</v>
      </c>
      <c r="I9" s="756" t="s">
        <v>1960</v>
      </c>
      <c r="J9" s="756" t="s">
        <v>1961</v>
      </c>
      <c r="K9" s="756" t="s">
        <v>1959</v>
      </c>
      <c r="L9" s="756" t="s">
        <v>1960</v>
      </c>
      <c r="M9" s="756" t="s">
        <v>1961</v>
      </c>
      <c r="N9" s="756" t="s">
        <v>1962</v>
      </c>
      <c r="O9" s="756" t="s">
        <v>1963</v>
      </c>
      <c r="P9" s="756" t="s">
        <v>1962</v>
      </c>
      <c r="Q9" s="755" t="s">
        <v>1963</v>
      </c>
      <c r="R9" s="2394" t="s">
        <v>1964</v>
      </c>
      <c r="S9" s="2394"/>
      <c r="T9" s="2395" t="s">
        <v>1965</v>
      </c>
      <c r="U9" s="2395"/>
      <c r="V9" s="2394" t="s">
        <v>1966</v>
      </c>
      <c r="W9" s="2394"/>
      <c r="X9" s="2395" t="s">
        <v>1967</v>
      </c>
      <c r="Y9" s="2395"/>
      <c r="Z9" s="755" t="s">
        <v>1968</v>
      </c>
      <c r="AA9" s="1151" t="s">
        <v>1963</v>
      </c>
    </row>
    <row r="10" spans="1:28" ht="51" x14ac:dyDescent="0.3">
      <c r="A10" s="1152"/>
      <c r="B10" s="1138"/>
      <c r="C10" s="1138"/>
      <c r="D10" s="1138"/>
      <c r="E10" s="1138"/>
      <c r="F10" s="1138"/>
      <c r="G10" s="1139"/>
      <c r="H10" s="1139"/>
      <c r="I10" s="1139"/>
      <c r="J10" s="1139"/>
      <c r="K10" s="1139"/>
      <c r="L10" s="1139"/>
      <c r="M10" s="1139"/>
      <c r="N10" s="1139"/>
      <c r="O10" s="1140" t="s">
        <v>1969</v>
      </c>
      <c r="P10" s="1139"/>
      <c r="Q10" s="1141" t="s">
        <v>1969</v>
      </c>
      <c r="R10" s="1142" t="s">
        <v>1962</v>
      </c>
      <c r="S10" s="1143" t="s">
        <v>1970</v>
      </c>
      <c r="T10" s="2392" t="s">
        <v>1971</v>
      </c>
      <c r="U10" s="2392"/>
      <c r="V10" s="1142" t="s">
        <v>1962</v>
      </c>
      <c r="W10" s="1144" t="s">
        <v>1972</v>
      </c>
      <c r="X10" s="2392" t="s">
        <v>1971</v>
      </c>
      <c r="Y10" s="2392"/>
      <c r="Z10" s="1138"/>
      <c r="AA10" s="1153" t="s">
        <v>1969</v>
      </c>
    </row>
    <row r="11" spans="1:28" s="757" customFormat="1" ht="25.95" customHeight="1" x14ac:dyDescent="0.3">
      <c r="A11" s="1154" t="s">
        <v>1218</v>
      </c>
      <c r="B11" s="1164">
        <v>0</v>
      </c>
      <c r="C11" s="1164">
        <v>0</v>
      </c>
      <c r="D11" s="1164">
        <v>0</v>
      </c>
      <c r="E11" s="1164">
        <v>0</v>
      </c>
      <c r="F11" s="1164">
        <v>0</v>
      </c>
      <c r="G11" s="1164">
        <v>0</v>
      </c>
      <c r="H11" s="1164">
        <v>0</v>
      </c>
      <c r="I11" s="1164">
        <v>0</v>
      </c>
      <c r="J11" s="1164">
        <v>0</v>
      </c>
      <c r="K11" s="1164">
        <v>0</v>
      </c>
      <c r="L11" s="1164">
        <v>0</v>
      </c>
      <c r="M11" s="1164">
        <v>0</v>
      </c>
      <c r="N11" s="1164">
        <v>0</v>
      </c>
      <c r="O11" s="1164">
        <v>0</v>
      </c>
      <c r="P11" s="1164">
        <v>0</v>
      </c>
      <c r="Q11" s="1164">
        <v>0</v>
      </c>
      <c r="R11" s="1164">
        <v>0</v>
      </c>
      <c r="S11" s="1164">
        <v>0</v>
      </c>
      <c r="T11" s="2391">
        <v>0</v>
      </c>
      <c r="U11" s="2391"/>
      <c r="V11" s="1164">
        <v>0</v>
      </c>
      <c r="W11" s="1164">
        <v>0</v>
      </c>
      <c r="X11" s="2391">
        <v>0</v>
      </c>
      <c r="Y11" s="2391"/>
      <c r="Z11" s="1164">
        <v>0</v>
      </c>
      <c r="AA11" s="1165">
        <v>0</v>
      </c>
    </row>
    <row r="12" spans="1:28" ht="23.4" customHeight="1" x14ac:dyDescent="0.3">
      <c r="A12" s="1155"/>
      <c r="B12" s="758"/>
      <c r="C12" s="1156"/>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7"/>
    </row>
    <row r="13" spans="1:28" ht="30.6" customHeight="1" x14ac:dyDescent="0.3">
      <c r="A13" s="1158"/>
      <c r="B13" s="758"/>
      <c r="C13" s="1156"/>
      <c r="D13" s="1156"/>
      <c r="E13" s="1156"/>
      <c r="F13" s="1156"/>
      <c r="G13" s="1156"/>
      <c r="H13" s="1156"/>
      <c r="I13" s="1156"/>
      <c r="J13" s="1156"/>
      <c r="K13" s="1156"/>
      <c r="L13" s="1156"/>
      <c r="M13" s="1156"/>
      <c r="N13" s="1156"/>
      <c r="O13" s="1156"/>
      <c r="P13" s="1156"/>
      <c r="Q13" s="1156"/>
      <c r="R13" s="1156"/>
      <c r="S13" s="1156"/>
      <c r="T13" s="1156"/>
      <c r="U13" s="1156"/>
      <c r="V13" s="1156"/>
      <c r="W13" s="1156"/>
      <c r="X13" s="1156"/>
      <c r="Y13" s="1156"/>
      <c r="Z13" s="1156"/>
      <c r="AA13" s="1157"/>
    </row>
    <row r="14" spans="1:28" ht="22.95" customHeight="1" x14ac:dyDescent="0.3">
      <c r="A14" s="1158"/>
      <c r="B14" s="758"/>
      <c r="C14" s="1156"/>
      <c r="D14" s="1156"/>
      <c r="E14" s="1156"/>
      <c r="F14" s="1156"/>
      <c r="G14" s="1156"/>
      <c r="H14" s="1156"/>
      <c r="I14" s="1156"/>
      <c r="J14" s="1156"/>
      <c r="K14" s="1156"/>
      <c r="L14" s="1156"/>
      <c r="M14" s="1156"/>
      <c r="N14" s="1156"/>
      <c r="O14" s="1156"/>
      <c r="P14" s="1156"/>
      <c r="Q14" s="1156"/>
      <c r="R14" s="1156"/>
      <c r="S14" s="1156"/>
      <c r="T14" s="1156"/>
      <c r="U14" s="1156"/>
      <c r="V14" s="1156"/>
      <c r="W14" s="1156"/>
      <c r="X14" s="1156"/>
      <c r="Y14" s="1156"/>
      <c r="Z14" s="1156"/>
      <c r="AA14" s="1157"/>
    </row>
    <row r="15" spans="1:28" ht="23.4" customHeight="1" x14ac:dyDescent="0.3">
      <c r="A15" s="1158"/>
      <c r="B15" s="758"/>
      <c r="C15" s="1156"/>
      <c r="D15" s="1156"/>
      <c r="E15" s="1156"/>
      <c r="F15" s="1156"/>
      <c r="G15" s="1156"/>
      <c r="H15" s="1156"/>
      <c r="I15" s="1156"/>
      <c r="J15" s="1156"/>
      <c r="K15" s="1156"/>
      <c r="L15" s="1156"/>
      <c r="M15" s="1156"/>
      <c r="N15" s="1156"/>
      <c r="O15" s="1156"/>
      <c r="P15" s="1156"/>
      <c r="Q15" s="1156"/>
      <c r="R15" s="1156"/>
      <c r="S15" s="1156"/>
      <c r="T15" s="1156"/>
      <c r="U15" s="1156"/>
      <c r="V15" s="1156"/>
      <c r="W15" s="1156"/>
      <c r="X15" s="1156"/>
      <c r="Y15" s="1156"/>
      <c r="Z15" s="1156"/>
      <c r="AA15" s="1157"/>
    </row>
    <row r="16" spans="1:28" ht="24" customHeight="1" x14ac:dyDescent="0.3">
      <c r="A16" s="1158"/>
      <c r="B16" s="758"/>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7"/>
    </row>
    <row r="17" spans="1:27" x14ac:dyDescent="0.3">
      <c r="A17" s="1158"/>
      <c r="B17" s="758"/>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7"/>
    </row>
    <row r="18" spans="1:27" x14ac:dyDescent="0.3">
      <c r="A18" s="1158"/>
      <c r="B18" s="758"/>
      <c r="C18" s="1156"/>
      <c r="D18" s="1156"/>
      <c r="E18" s="1156"/>
      <c r="F18" s="1156"/>
      <c r="G18" s="1156"/>
      <c r="H18" s="1156"/>
      <c r="I18" s="1156"/>
      <c r="J18" s="1156"/>
      <c r="K18" s="1156"/>
      <c r="L18" s="1156"/>
      <c r="M18" s="1156"/>
      <c r="N18" s="1156"/>
      <c r="O18" s="1156"/>
      <c r="P18" s="1156"/>
      <c r="Q18" s="1156"/>
      <c r="R18" s="1156"/>
      <c r="S18" s="1156"/>
      <c r="T18" s="1156"/>
      <c r="U18" s="1156"/>
      <c r="V18" s="1156"/>
      <c r="W18" s="1156"/>
      <c r="X18" s="1156"/>
      <c r="Y18" s="1156"/>
      <c r="Z18" s="1156"/>
      <c r="AA18" s="1157"/>
    </row>
    <row r="19" spans="1:27" x14ac:dyDescent="0.3">
      <c r="A19" s="1158"/>
      <c r="B19" s="758"/>
      <c r="C19" s="1156"/>
      <c r="D19" s="1156"/>
      <c r="E19" s="1156"/>
      <c r="F19" s="1156"/>
      <c r="G19" s="1156"/>
      <c r="H19" s="1156"/>
      <c r="I19" s="1156"/>
      <c r="J19" s="1156"/>
      <c r="K19" s="1156"/>
      <c r="L19" s="1156"/>
      <c r="M19" s="1156"/>
      <c r="N19" s="1156"/>
      <c r="O19" s="1156"/>
      <c r="P19" s="1156"/>
      <c r="Q19" s="1156"/>
      <c r="R19" s="1156"/>
      <c r="S19" s="1156"/>
      <c r="T19" s="1156"/>
      <c r="U19" s="1156"/>
      <c r="V19" s="1156"/>
      <c r="W19" s="1156"/>
      <c r="X19" s="1156"/>
      <c r="Y19" s="1156"/>
      <c r="Z19" s="1156"/>
      <c r="AA19" s="1157"/>
    </row>
    <row r="20" spans="1:27" x14ac:dyDescent="0.3">
      <c r="A20" s="1158"/>
      <c r="B20" s="758"/>
      <c r="C20" s="1156"/>
      <c r="D20" s="1156"/>
      <c r="E20" s="1156"/>
      <c r="F20" s="1156"/>
      <c r="G20" s="1156"/>
      <c r="H20" s="1156"/>
      <c r="I20" s="1156"/>
      <c r="J20" s="1156"/>
      <c r="K20" s="1156"/>
      <c r="L20" s="1156"/>
      <c r="M20" s="1156"/>
      <c r="N20" s="1156"/>
      <c r="O20" s="1156"/>
      <c r="P20" s="1156"/>
      <c r="Q20" s="1156"/>
      <c r="R20" s="1156"/>
      <c r="S20" s="1156"/>
      <c r="T20" s="1156"/>
      <c r="U20" s="1156"/>
      <c r="V20" s="1156"/>
      <c r="W20" s="1156"/>
      <c r="X20" s="1156"/>
      <c r="Y20" s="1156"/>
      <c r="Z20" s="1156"/>
      <c r="AA20" s="1157"/>
    </row>
    <row r="21" spans="1:27" x14ac:dyDescent="0.3">
      <c r="A21" s="1159"/>
      <c r="B21" s="758"/>
      <c r="C21" s="1156"/>
      <c r="D21" s="1156"/>
      <c r="E21" s="1156"/>
      <c r="F21" s="1156"/>
      <c r="G21" s="1156"/>
      <c r="H21" s="1156"/>
      <c r="I21" s="1156"/>
      <c r="J21" s="1156"/>
      <c r="K21" s="1156"/>
      <c r="L21" s="1156"/>
      <c r="M21" s="1156"/>
      <c r="N21" s="1156"/>
      <c r="O21" s="1156"/>
      <c r="P21" s="1156"/>
      <c r="Q21" s="1156"/>
      <c r="R21" s="1156"/>
      <c r="S21" s="1156"/>
      <c r="T21" s="1156"/>
      <c r="U21" s="1156"/>
      <c r="V21" s="1156"/>
      <c r="W21" s="1156"/>
      <c r="X21" s="1156"/>
      <c r="Y21" s="1156"/>
      <c r="Z21" s="1156"/>
      <c r="AA21" s="1157"/>
    </row>
    <row r="22" spans="1:27" x14ac:dyDescent="0.3">
      <c r="A22" s="1155"/>
      <c r="B22" s="758"/>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7"/>
    </row>
    <row r="23" spans="1:27" ht="16.8" thickBot="1" x14ac:dyDescent="0.35">
      <c r="A23" s="1160"/>
      <c r="B23" s="1161"/>
      <c r="C23" s="1162"/>
      <c r="D23" s="1162"/>
      <c r="E23" s="1162"/>
      <c r="F23" s="1162"/>
      <c r="G23" s="1162"/>
      <c r="H23" s="1162"/>
      <c r="I23" s="1162"/>
      <c r="J23" s="1162"/>
      <c r="K23" s="1162"/>
      <c r="L23" s="1162"/>
      <c r="M23" s="1162"/>
      <c r="N23" s="1162"/>
      <c r="O23" s="1162"/>
      <c r="P23" s="1162"/>
      <c r="Q23" s="1162"/>
      <c r="R23" s="1162"/>
      <c r="S23" s="1162"/>
      <c r="T23" s="1162"/>
      <c r="U23" s="1162"/>
      <c r="V23" s="1162"/>
      <c r="W23" s="1162"/>
      <c r="X23" s="1162"/>
      <c r="Y23" s="1162"/>
      <c r="Z23" s="1162"/>
      <c r="AA23" s="1163"/>
    </row>
    <row r="24" spans="1:27" x14ac:dyDescent="0.3">
      <c r="A24" s="119" t="s">
        <v>1229</v>
      </c>
      <c r="B24" s="119" t="s">
        <v>1544</v>
      </c>
      <c r="C24" s="119"/>
      <c r="D24" s="119"/>
      <c r="E24" s="119"/>
      <c r="F24" s="119"/>
      <c r="G24" s="119" t="s">
        <v>1230</v>
      </c>
      <c r="H24" s="119"/>
      <c r="I24" s="119"/>
      <c r="J24" s="119"/>
      <c r="K24" s="119"/>
      <c r="L24" s="119"/>
      <c r="M24" s="119"/>
      <c r="N24" s="119" t="s">
        <v>1157</v>
      </c>
      <c r="O24" s="119"/>
      <c r="P24" s="119"/>
      <c r="Q24" s="119"/>
      <c r="R24" s="119"/>
      <c r="S24" s="119"/>
      <c r="T24" s="119" t="s">
        <v>1714</v>
      </c>
      <c r="U24" s="119"/>
      <c r="V24" s="119"/>
      <c r="W24" s="119"/>
      <c r="X24" s="119"/>
      <c r="Y24" s="119"/>
      <c r="Z24" s="119"/>
      <c r="AA24" s="119"/>
    </row>
    <row r="25" spans="1:27" ht="21" customHeight="1" x14ac:dyDescent="0.3">
      <c r="A25" s="119" t="s">
        <v>1544</v>
      </c>
      <c r="B25" s="119" t="s">
        <v>1544</v>
      </c>
      <c r="C25" s="119"/>
      <c r="D25" s="119"/>
      <c r="E25" s="119"/>
      <c r="F25" s="119"/>
      <c r="G25" s="119"/>
      <c r="H25" s="119"/>
      <c r="I25" s="119"/>
      <c r="J25" s="119"/>
      <c r="K25" s="119"/>
      <c r="L25" s="119"/>
      <c r="M25" s="119"/>
      <c r="N25" s="119" t="s">
        <v>1159</v>
      </c>
      <c r="O25" s="119"/>
      <c r="P25" s="119"/>
      <c r="Q25" s="119"/>
      <c r="R25" s="119"/>
      <c r="S25" s="119"/>
      <c r="T25" s="119"/>
      <c r="U25" s="119"/>
      <c r="V25" s="119"/>
      <c r="W25" s="119"/>
      <c r="X25" s="119"/>
      <c r="Y25" s="119"/>
      <c r="Z25" s="119"/>
      <c r="AA25" s="119"/>
    </row>
    <row r="26" spans="1:27" ht="21" customHeight="1" x14ac:dyDescent="0.3">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2239</v>
      </c>
    </row>
    <row r="27" spans="1:27" x14ac:dyDescent="0.3">
      <c r="A27" s="119" t="s">
        <v>1973</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x14ac:dyDescent="0.3">
      <c r="A28" s="119" t="s">
        <v>1974</v>
      </c>
    </row>
  </sheetData>
  <sheetProtection formatCells="0" formatColumns="0" formatRows="0" insertRows="0" deleteRows="0" selectLockedCells="1"/>
  <mergeCells count="25">
    <mergeCell ref="Z7:AA7"/>
    <mergeCell ref="P8:Q8"/>
    <mergeCell ref="R8:U8"/>
    <mergeCell ref="V8:Y8"/>
    <mergeCell ref="X11:Y11"/>
    <mergeCell ref="T11:U11"/>
    <mergeCell ref="T10:U10"/>
    <mergeCell ref="X10:Y10"/>
    <mergeCell ref="N7:Q7"/>
    <mergeCell ref="R9:S9"/>
    <mergeCell ref="T9:U9"/>
    <mergeCell ref="V9:W9"/>
    <mergeCell ref="X9:Y9"/>
    <mergeCell ref="R7:Y7"/>
    <mergeCell ref="I6:R6"/>
    <mergeCell ref="V1:W1"/>
    <mergeCell ref="X1:AA1"/>
    <mergeCell ref="V2:W2"/>
    <mergeCell ref="X2:AA2"/>
    <mergeCell ref="A4:AA4"/>
    <mergeCell ref="B8:D8"/>
    <mergeCell ref="E8:G8"/>
    <mergeCell ref="H8:J8"/>
    <mergeCell ref="K8:M8"/>
    <mergeCell ref="N8:O8"/>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x14ac:dyDescent="0.3"/>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x14ac:dyDescent="0.35">
      <c r="A1" s="760" t="s">
        <v>1975</v>
      </c>
      <c r="K1" s="762" t="s">
        <v>1058</v>
      </c>
      <c r="L1" s="2396" t="s">
        <v>1059</v>
      </c>
      <c r="M1" s="2396"/>
      <c r="N1" s="147" t="s">
        <v>880</v>
      </c>
    </row>
    <row r="2" spans="1:14" ht="19.95" customHeight="1" thickBot="1" x14ac:dyDescent="0.35">
      <c r="A2" s="760" t="s">
        <v>1976</v>
      </c>
      <c r="B2" s="763" t="s">
        <v>1938</v>
      </c>
      <c r="C2" s="764"/>
      <c r="D2" s="764"/>
      <c r="E2" s="764"/>
      <c r="F2" s="764"/>
      <c r="G2" s="764"/>
      <c r="H2" s="764"/>
      <c r="I2" s="764"/>
      <c r="J2" s="109"/>
      <c r="K2" s="762" t="s">
        <v>1884</v>
      </c>
      <c r="L2" s="2396" t="s">
        <v>1977</v>
      </c>
      <c r="M2" s="2396"/>
    </row>
    <row r="3" spans="1:14" ht="60" customHeight="1" x14ac:dyDescent="0.3">
      <c r="B3" s="2397" t="s">
        <v>1978</v>
      </c>
      <c r="C3" s="2397"/>
      <c r="D3" s="2397"/>
      <c r="E3" s="2397"/>
      <c r="F3" s="2397"/>
      <c r="G3" s="2397"/>
      <c r="H3" s="2397"/>
      <c r="I3" s="2397"/>
      <c r="J3" s="2397"/>
      <c r="K3" s="2397"/>
    </row>
    <row r="4" spans="1:14" ht="19.2" customHeight="1" thickBot="1" x14ac:dyDescent="0.35">
      <c r="A4" s="765"/>
      <c r="B4" s="765"/>
      <c r="C4" s="765"/>
      <c r="D4" s="2398" t="s">
        <v>2240</v>
      </c>
      <c r="E4" s="2398"/>
      <c r="F4" s="2398"/>
      <c r="G4" s="2398"/>
      <c r="H4" s="2398"/>
      <c r="I4" s="2398"/>
      <c r="J4" s="765"/>
      <c r="K4" s="765"/>
      <c r="L4" s="765"/>
      <c r="M4" s="766" t="s">
        <v>1979</v>
      </c>
    </row>
    <row r="5" spans="1:14" s="767" customFormat="1" ht="57.6" customHeight="1" x14ac:dyDescent="0.3">
      <c r="A5" s="1166" t="s">
        <v>1958</v>
      </c>
      <c r="B5" s="1167" t="s">
        <v>1980</v>
      </c>
      <c r="C5" s="1168" t="s">
        <v>1981</v>
      </c>
      <c r="D5" s="1168" t="s">
        <v>1982</v>
      </c>
      <c r="E5" s="1168" t="s">
        <v>1983</v>
      </c>
      <c r="F5" s="1168" t="s">
        <v>1984</v>
      </c>
      <c r="G5" s="1168" t="s">
        <v>1985</v>
      </c>
      <c r="H5" s="1168" t="s">
        <v>1986</v>
      </c>
      <c r="I5" s="1168" t="s">
        <v>1987</v>
      </c>
      <c r="J5" s="1168" t="s">
        <v>1988</v>
      </c>
      <c r="K5" s="1168" t="s">
        <v>1989</v>
      </c>
      <c r="L5" s="1168" t="s">
        <v>1990</v>
      </c>
      <c r="M5" s="1169" t="s">
        <v>1991</v>
      </c>
    </row>
    <row r="6" spans="1:14" ht="22.2" customHeight="1" x14ac:dyDescent="0.3">
      <c r="A6" s="1170" t="s">
        <v>1992</v>
      </c>
      <c r="B6" s="1172">
        <f>SUM(C6:M6,B13:M13)</f>
        <v>574.04</v>
      </c>
      <c r="C6" s="1172">
        <v>0</v>
      </c>
      <c r="D6" s="1172">
        <v>0</v>
      </c>
      <c r="E6" s="1172">
        <v>0</v>
      </c>
      <c r="F6" s="1172">
        <v>0</v>
      </c>
      <c r="G6" s="1172">
        <v>0</v>
      </c>
      <c r="H6" s="1172">
        <v>0</v>
      </c>
      <c r="I6" s="1172">
        <v>574.04</v>
      </c>
      <c r="J6" s="1172">
        <v>0</v>
      </c>
      <c r="K6" s="1172">
        <v>0</v>
      </c>
      <c r="L6" s="1172">
        <v>0</v>
      </c>
      <c r="M6" s="1173">
        <v>0</v>
      </c>
    </row>
    <row r="7" spans="1:14" ht="22.2" customHeight="1" x14ac:dyDescent="0.3">
      <c r="A7" s="1170"/>
      <c r="B7" s="1172"/>
      <c r="C7" s="1172"/>
      <c r="D7" s="1172"/>
      <c r="E7" s="1172"/>
      <c r="F7" s="1172"/>
      <c r="G7" s="1172"/>
      <c r="H7" s="1172"/>
      <c r="I7" s="1172"/>
      <c r="J7" s="1172"/>
      <c r="K7" s="1172"/>
      <c r="L7" s="1172"/>
      <c r="M7" s="1173"/>
    </row>
    <row r="8" spans="1:14" ht="22.2" customHeight="1" x14ac:dyDescent="0.3">
      <c r="A8" s="1170"/>
      <c r="B8" s="1172"/>
      <c r="C8" s="1172"/>
      <c r="D8" s="1172"/>
      <c r="E8" s="1172"/>
      <c r="F8" s="1172"/>
      <c r="G8" s="1172"/>
      <c r="H8" s="1172"/>
      <c r="I8" s="1172"/>
      <c r="J8" s="1172"/>
      <c r="K8" s="1172"/>
      <c r="L8" s="1172"/>
      <c r="M8" s="1173"/>
    </row>
    <row r="9" spans="1:14" ht="22.2" customHeight="1" thickBot="1" x14ac:dyDescent="0.35">
      <c r="A9" s="1171"/>
      <c r="B9" s="1174"/>
      <c r="C9" s="1174"/>
      <c r="D9" s="1174"/>
      <c r="E9" s="1174"/>
      <c r="F9" s="1174"/>
      <c r="G9" s="1174"/>
      <c r="H9" s="1174"/>
      <c r="I9" s="1174"/>
      <c r="J9" s="1174"/>
      <c r="K9" s="1174"/>
      <c r="L9" s="1174"/>
      <c r="M9" s="1175"/>
    </row>
    <row r="10" spans="1:14" ht="15" x14ac:dyDescent="0.3">
      <c r="A10" s="765"/>
      <c r="B10" s="765"/>
      <c r="C10" s="765"/>
      <c r="D10" s="765"/>
      <c r="E10" s="765"/>
      <c r="F10" s="765"/>
      <c r="G10" s="765"/>
      <c r="H10" s="765"/>
      <c r="I10" s="765"/>
      <c r="J10" s="765"/>
      <c r="K10" s="765"/>
      <c r="L10" s="765"/>
      <c r="M10" s="765"/>
    </row>
    <row r="11" spans="1:14" ht="15.6" thickBot="1" x14ac:dyDescent="0.35">
      <c r="A11" s="765"/>
      <c r="B11" s="765"/>
      <c r="C11" s="765"/>
      <c r="D11" s="765"/>
      <c r="E11" s="765"/>
      <c r="F11" s="765"/>
      <c r="G11" s="765"/>
      <c r="H11" s="765"/>
      <c r="I11" s="765"/>
      <c r="J11" s="765"/>
      <c r="K11" s="765"/>
      <c r="L11" s="765"/>
      <c r="M11" s="765"/>
    </row>
    <row r="12" spans="1:14" ht="57.6" customHeight="1" x14ac:dyDescent="0.3">
      <c r="A12" s="1166" t="s">
        <v>1958</v>
      </c>
      <c r="B12" s="1168" t="s">
        <v>1993</v>
      </c>
      <c r="C12" s="1168" t="s">
        <v>1994</v>
      </c>
      <c r="D12" s="1168" t="s">
        <v>1995</v>
      </c>
      <c r="E12" s="1168" t="s">
        <v>1996</v>
      </c>
      <c r="F12" s="1168" t="s">
        <v>1997</v>
      </c>
      <c r="G12" s="1168" t="s">
        <v>1998</v>
      </c>
      <c r="H12" s="1168" t="s">
        <v>1999</v>
      </c>
      <c r="I12" s="1168" t="s">
        <v>2000</v>
      </c>
      <c r="J12" s="2399" t="s">
        <v>2001</v>
      </c>
      <c r="K12" s="2399"/>
      <c r="L12" s="1168" t="s">
        <v>2002</v>
      </c>
      <c r="M12" s="1169" t="s">
        <v>2003</v>
      </c>
    </row>
    <row r="13" spans="1:14" ht="22.2" customHeight="1" x14ac:dyDescent="0.3">
      <c r="A13" s="1170" t="s">
        <v>1992</v>
      </c>
      <c r="B13" s="1172">
        <v>0</v>
      </c>
      <c r="C13" s="1172">
        <v>0</v>
      </c>
      <c r="D13" s="1172">
        <v>0</v>
      </c>
      <c r="E13" s="1172">
        <v>0</v>
      </c>
      <c r="F13" s="1172">
        <v>0</v>
      </c>
      <c r="G13" s="1172">
        <v>0</v>
      </c>
      <c r="H13" s="1172">
        <v>0</v>
      </c>
      <c r="I13" s="1172">
        <v>0</v>
      </c>
      <c r="J13" s="1172">
        <v>0</v>
      </c>
      <c r="K13" s="1172">
        <v>0</v>
      </c>
      <c r="L13" s="1172">
        <v>0</v>
      </c>
      <c r="M13" s="1173">
        <v>0</v>
      </c>
    </row>
    <row r="14" spans="1:14" ht="22.2" customHeight="1" x14ac:dyDescent="0.3">
      <c r="A14" s="1170"/>
      <c r="B14" s="1172"/>
      <c r="C14" s="1172"/>
      <c r="D14" s="1172"/>
      <c r="E14" s="1172"/>
      <c r="F14" s="1172"/>
      <c r="G14" s="1172"/>
      <c r="H14" s="1172"/>
      <c r="I14" s="1172"/>
      <c r="J14" s="1172"/>
      <c r="K14" s="1172"/>
      <c r="L14" s="1172"/>
      <c r="M14" s="1173"/>
    </row>
    <row r="15" spans="1:14" ht="22.2" customHeight="1" x14ac:dyDescent="0.3">
      <c r="A15" s="1170"/>
      <c r="B15" s="1172"/>
      <c r="C15" s="1172"/>
      <c r="D15" s="1172"/>
      <c r="E15" s="1172"/>
      <c r="F15" s="1172"/>
      <c r="G15" s="1172"/>
      <c r="H15" s="1172"/>
      <c r="I15" s="1172"/>
      <c r="J15" s="1172"/>
      <c r="K15" s="1172"/>
      <c r="L15" s="1172"/>
      <c r="M15" s="1173"/>
    </row>
    <row r="16" spans="1:14" ht="22.2" customHeight="1" thickBot="1" x14ac:dyDescent="0.35">
      <c r="A16" s="1171"/>
      <c r="B16" s="1176"/>
      <c r="C16" s="1176"/>
      <c r="D16" s="1176"/>
      <c r="E16" s="1176"/>
      <c r="F16" s="1176"/>
      <c r="G16" s="1176"/>
      <c r="H16" s="1176"/>
      <c r="I16" s="1176"/>
      <c r="J16" s="1176"/>
      <c r="K16" s="1176"/>
      <c r="L16" s="1176"/>
      <c r="M16" s="1177"/>
    </row>
    <row r="17" spans="1:13" ht="18" customHeight="1" x14ac:dyDescent="0.3">
      <c r="A17" s="765" t="s">
        <v>1552</v>
      </c>
      <c r="B17" s="765"/>
      <c r="C17" s="765"/>
      <c r="D17" s="765" t="s">
        <v>2004</v>
      </c>
      <c r="E17" s="765"/>
      <c r="F17" s="765"/>
      <c r="G17" s="765" t="s">
        <v>1157</v>
      </c>
      <c r="H17" s="765"/>
      <c r="I17" s="765"/>
      <c r="J17" s="765" t="s">
        <v>2005</v>
      </c>
      <c r="L17" s="765"/>
      <c r="M17" s="765"/>
    </row>
    <row r="18" spans="1:13" ht="30" customHeight="1" x14ac:dyDescent="0.3">
      <c r="A18" s="765"/>
      <c r="B18" s="765"/>
      <c r="C18" s="765"/>
      <c r="D18" s="765"/>
      <c r="E18" s="765"/>
      <c r="F18" s="765"/>
      <c r="G18" s="765" t="s">
        <v>1159</v>
      </c>
      <c r="H18" s="765"/>
      <c r="I18" s="765"/>
      <c r="J18" s="765"/>
      <c r="K18" s="765"/>
      <c r="L18" s="765"/>
      <c r="M18" s="765"/>
    </row>
    <row r="19" spans="1:13" ht="22.2" customHeight="1" x14ac:dyDescent="0.3">
      <c r="A19" s="768" t="s">
        <v>1973</v>
      </c>
      <c r="B19" s="768"/>
      <c r="C19" s="768"/>
      <c r="D19" s="768"/>
      <c r="E19" s="768"/>
      <c r="F19" s="768"/>
      <c r="G19" s="768"/>
      <c r="H19" s="768"/>
      <c r="I19" s="768"/>
      <c r="J19" s="768"/>
      <c r="K19" s="768"/>
      <c r="L19" s="768"/>
      <c r="M19" s="769" t="s">
        <v>2241</v>
      </c>
    </row>
    <row r="20" spans="1:13" ht="21" customHeight="1" x14ac:dyDescent="0.3">
      <c r="A20" s="768" t="s">
        <v>2006</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x14ac:dyDescent="0.3"/>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x14ac:dyDescent="0.35">
      <c r="A1" s="760" t="s">
        <v>1975</v>
      </c>
      <c r="B1" s="770"/>
      <c r="C1" s="770"/>
      <c r="D1" s="770"/>
      <c r="E1" s="770"/>
      <c r="F1" s="770"/>
      <c r="G1" s="770"/>
      <c r="H1" s="770"/>
      <c r="I1" s="770"/>
      <c r="J1" s="770"/>
      <c r="K1" s="771" t="s">
        <v>1058</v>
      </c>
      <c r="L1" s="2401" t="s">
        <v>1059</v>
      </c>
      <c r="M1" s="2401"/>
      <c r="N1" s="147" t="s">
        <v>880</v>
      </c>
    </row>
    <row r="2" spans="1:14" ht="19.95" customHeight="1" thickBot="1" x14ac:dyDescent="0.35">
      <c r="A2" s="760" t="s">
        <v>1976</v>
      </c>
      <c r="B2" s="773" t="s">
        <v>1938</v>
      </c>
      <c r="C2" s="774"/>
      <c r="D2" s="774"/>
      <c r="E2" s="774"/>
      <c r="F2" s="774"/>
      <c r="G2" s="774"/>
      <c r="H2" s="774"/>
      <c r="I2" s="774"/>
      <c r="J2" s="109"/>
      <c r="K2" s="771" t="s">
        <v>1884</v>
      </c>
      <c r="L2" s="2401" t="s">
        <v>2007</v>
      </c>
      <c r="M2" s="2401"/>
    </row>
    <row r="3" spans="1:14" ht="60" customHeight="1" x14ac:dyDescent="0.3">
      <c r="A3" s="775"/>
      <c r="B3" s="2402" t="s">
        <v>2008</v>
      </c>
      <c r="C3" s="2402"/>
      <c r="D3" s="2402"/>
      <c r="E3" s="2402"/>
      <c r="F3" s="2402"/>
      <c r="G3" s="2402"/>
      <c r="H3" s="2402"/>
      <c r="I3" s="2402"/>
      <c r="J3" s="2402"/>
      <c r="K3" s="2402"/>
      <c r="L3" s="776"/>
      <c r="M3" s="776"/>
    </row>
    <row r="4" spans="1:14" ht="20.399999999999999" customHeight="1" thickBot="1" x14ac:dyDescent="0.35">
      <c r="A4" s="775"/>
      <c r="B4" s="775"/>
      <c r="C4" s="775"/>
      <c r="D4" s="775"/>
      <c r="E4" s="2403" t="s">
        <v>2240</v>
      </c>
      <c r="F4" s="2403"/>
      <c r="G4" s="2403"/>
      <c r="H4" s="2403"/>
      <c r="I4" s="775"/>
      <c r="J4" s="775"/>
      <c r="K4" s="775"/>
      <c r="L4" s="775"/>
      <c r="M4" s="777" t="s">
        <v>2009</v>
      </c>
    </row>
    <row r="5" spans="1:14" ht="79.95" customHeight="1" x14ac:dyDescent="0.3">
      <c r="A5" s="1181" t="s">
        <v>1958</v>
      </c>
      <c r="B5" s="1182" t="s">
        <v>2010</v>
      </c>
      <c r="C5" s="1183" t="s">
        <v>2011</v>
      </c>
      <c r="D5" s="1183" t="s">
        <v>2012</v>
      </c>
      <c r="E5" s="1183" t="s">
        <v>2013</v>
      </c>
      <c r="F5" s="1183" t="s">
        <v>1984</v>
      </c>
      <c r="G5" s="1183" t="s">
        <v>1985</v>
      </c>
      <c r="H5" s="1183" t="s">
        <v>1986</v>
      </c>
      <c r="I5" s="1183" t="s">
        <v>2014</v>
      </c>
      <c r="J5" s="1183" t="s">
        <v>2015</v>
      </c>
      <c r="K5" s="1183" t="s">
        <v>2016</v>
      </c>
      <c r="L5" s="1183" t="s">
        <v>2017</v>
      </c>
      <c r="M5" s="1184" t="s">
        <v>1991</v>
      </c>
    </row>
    <row r="6" spans="1:14" ht="29.4" customHeight="1" x14ac:dyDescent="0.3">
      <c r="A6" s="1185" t="s">
        <v>2018</v>
      </c>
      <c r="B6" s="1178">
        <f>SUM(C6:M6,B11:M11)</f>
        <v>574.04</v>
      </c>
      <c r="C6" s="1179">
        <v>0</v>
      </c>
      <c r="D6" s="1179">
        <v>0</v>
      </c>
      <c r="E6" s="1179">
        <v>0</v>
      </c>
      <c r="F6" s="1179">
        <v>0</v>
      </c>
      <c r="G6" s="1179">
        <v>0</v>
      </c>
      <c r="H6" s="1179">
        <v>0</v>
      </c>
      <c r="I6" s="1179">
        <v>574.04</v>
      </c>
      <c r="J6" s="1179">
        <v>0</v>
      </c>
      <c r="K6" s="1179">
        <v>0</v>
      </c>
      <c r="L6" s="1179">
        <v>0</v>
      </c>
      <c r="M6" s="1186">
        <v>0</v>
      </c>
    </row>
    <row r="7" spans="1:14" ht="29.4" customHeight="1" x14ac:dyDescent="0.3">
      <c r="A7" s="1187"/>
      <c r="B7" s="1180"/>
      <c r="C7" s="1188"/>
      <c r="D7" s="1188"/>
      <c r="E7" s="1188"/>
      <c r="F7" s="1188"/>
      <c r="G7" s="1188"/>
      <c r="H7" s="1188"/>
      <c r="I7" s="1188"/>
      <c r="J7" s="1188"/>
      <c r="K7" s="1188"/>
      <c r="L7" s="1188"/>
      <c r="M7" s="1189"/>
    </row>
    <row r="8" spans="1:14" ht="29.4" customHeight="1" thickBot="1" x14ac:dyDescent="0.35">
      <c r="A8" s="1190"/>
      <c r="B8" s="1191"/>
      <c r="C8" s="1192"/>
      <c r="D8" s="1192"/>
      <c r="E8" s="1192"/>
      <c r="F8" s="1192"/>
      <c r="G8" s="1192"/>
      <c r="H8" s="1192"/>
      <c r="I8" s="1192"/>
      <c r="J8" s="1192"/>
      <c r="K8" s="1192"/>
      <c r="L8" s="1192"/>
      <c r="M8" s="1193"/>
    </row>
    <row r="9" spans="1:14" ht="25.2" customHeight="1" thickBot="1" x14ac:dyDescent="0.35">
      <c r="A9" s="775"/>
      <c r="B9" s="775"/>
      <c r="C9" s="775"/>
      <c r="D9" s="775"/>
      <c r="E9" s="775"/>
      <c r="F9" s="775"/>
      <c r="G9" s="775"/>
      <c r="H9" s="775"/>
      <c r="I9" s="775"/>
      <c r="J9" s="775"/>
      <c r="K9" s="775"/>
      <c r="L9" s="775"/>
      <c r="M9" s="775"/>
    </row>
    <row r="10" spans="1:14" ht="78.599999999999994" customHeight="1" x14ac:dyDescent="0.3">
      <c r="A10" s="1181" t="s">
        <v>1958</v>
      </c>
      <c r="B10" s="1183" t="s">
        <v>1993</v>
      </c>
      <c r="C10" s="1183" t="s">
        <v>1994</v>
      </c>
      <c r="D10" s="1183" t="s">
        <v>2019</v>
      </c>
      <c r="E10" s="1194" t="s">
        <v>2020</v>
      </c>
      <c r="F10" s="1183" t="s">
        <v>1997</v>
      </c>
      <c r="G10" s="1183" t="s">
        <v>1998</v>
      </c>
      <c r="H10" s="1183" t="s">
        <v>1999</v>
      </c>
      <c r="I10" s="1183" t="s">
        <v>2000</v>
      </c>
      <c r="J10" s="2404" t="s">
        <v>2021</v>
      </c>
      <c r="K10" s="2404"/>
      <c r="L10" s="1183" t="s">
        <v>2002</v>
      </c>
      <c r="M10" s="1184" t="s">
        <v>2003</v>
      </c>
    </row>
    <row r="11" spans="1:14" ht="29.4" customHeight="1" x14ac:dyDescent="0.3">
      <c r="A11" s="1185" t="s">
        <v>2018</v>
      </c>
      <c r="B11" s="1178">
        <v>0</v>
      </c>
      <c r="C11" s="1179">
        <v>0</v>
      </c>
      <c r="D11" s="1179">
        <v>0</v>
      </c>
      <c r="E11" s="1179">
        <v>0</v>
      </c>
      <c r="F11" s="1179">
        <v>0</v>
      </c>
      <c r="G11" s="1179">
        <v>0</v>
      </c>
      <c r="H11" s="1179">
        <v>0</v>
      </c>
      <c r="I11" s="1179">
        <v>0</v>
      </c>
      <c r="J11" s="2400">
        <v>0</v>
      </c>
      <c r="K11" s="2400"/>
      <c r="L11" s="1179">
        <v>0</v>
      </c>
      <c r="M11" s="1186">
        <v>0</v>
      </c>
    </row>
    <row r="12" spans="1:14" ht="29.4" customHeight="1" x14ac:dyDescent="0.3">
      <c r="A12" s="1187"/>
      <c r="B12" s="1180"/>
      <c r="C12" s="1188"/>
      <c r="D12" s="1188"/>
      <c r="E12" s="1188"/>
      <c r="F12" s="1188"/>
      <c r="G12" s="1188"/>
      <c r="H12" s="1188"/>
      <c r="I12" s="1188"/>
      <c r="J12" s="2405"/>
      <c r="K12" s="2405"/>
      <c r="L12" s="1188"/>
      <c r="M12" s="1189"/>
    </row>
    <row r="13" spans="1:14" ht="29.4" customHeight="1" thickBot="1" x14ac:dyDescent="0.35">
      <c r="A13" s="1190"/>
      <c r="B13" s="1191"/>
      <c r="C13" s="1192"/>
      <c r="D13" s="1192"/>
      <c r="E13" s="1192"/>
      <c r="F13" s="1192"/>
      <c r="G13" s="1192"/>
      <c r="H13" s="1192"/>
      <c r="I13" s="1192"/>
      <c r="J13" s="2406"/>
      <c r="K13" s="2406"/>
      <c r="L13" s="1192"/>
      <c r="M13" s="1193"/>
    </row>
    <row r="14" spans="1:14" ht="21" customHeight="1" x14ac:dyDescent="0.3">
      <c r="A14" s="770" t="s">
        <v>1552</v>
      </c>
      <c r="B14" s="770"/>
      <c r="C14" s="770"/>
      <c r="D14" s="770" t="s">
        <v>2004</v>
      </c>
      <c r="E14" s="770"/>
      <c r="F14" s="770"/>
      <c r="G14" s="2407" t="s">
        <v>1157</v>
      </c>
      <c r="H14" s="2407"/>
      <c r="I14" s="770"/>
      <c r="J14" s="770" t="s">
        <v>2005</v>
      </c>
      <c r="K14" s="770"/>
      <c r="L14" s="770"/>
      <c r="M14" s="775"/>
    </row>
    <row r="15" spans="1:14" ht="28.2" customHeight="1" x14ac:dyDescent="0.3">
      <c r="A15" s="770"/>
      <c r="B15" s="770"/>
      <c r="C15" s="770"/>
      <c r="D15" s="770"/>
      <c r="E15" s="770"/>
      <c r="F15" s="770"/>
      <c r="G15" s="2407" t="s">
        <v>1159</v>
      </c>
      <c r="H15" s="2407"/>
      <c r="I15" s="770"/>
      <c r="J15" s="770"/>
      <c r="K15" s="770"/>
      <c r="L15" s="770"/>
      <c r="M15" s="775"/>
    </row>
    <row r="16" spans="1:14" ht="28.95" customHeight="1" x14ac:dyDescent="0.3">
      <c r="B16" s="770"/>
      <c r="C16" s="770"/>
      <c r="D16" s="770"/>
      <c r="E16" s="770"/>
      <c r="F16" s="770"/>
      <c r="G16" s="770"/>
      <c r="H16" s="770"/>
      <c r="I16" s="770"/>
      <c r="J16" s="770"/>
      <c r="K16" s="770"/>
      <c r="M16" s="769" t="s">
        <v>2241</v>
      </c>
    </row>
    <row r="17" spans="1:13" x14ac:dyDescent="0.3">
      <c r="A17" s="770" t="s">
        <v>2022</v>
      </c>
      <c r="B17" s="770"/>
      <c r="C17" s="770"/>
      <c r="D17" s="770"/>
      <c r="E17" s="770"/>
      <c r="F17" s="770"/>
      <c r="G17" s="770"/>
      <c r="H17" s="770"/>
      <c r="I17" s="770"/>
      <c r="J17" s="770"/>
      <c r="K17" s="770"/>
      <c r="L17" s="770"/>
      <c r="M17" s="775"/>
    </row>
    <row r="18" spans="1:13" ht="21.6" customHeight="1" x14ac:dyDescent="0.3">
      <c r="A18" s="770" t="s">
        <v>2023</v>
      </c>
      <c r="B18" s="770"/>
      <c r="C18" s="770"/>
      <c r="D18" s="770"/>
      <c r="E18" s="770"/>
      <c r="F18" s="770"/>
      <c r="G18" s="770"/>
      <c r="H18" s="770"/>
      <c r="I18" s="770"/>
      <c r="J18" s="2408"/>
      <c r="K18" s="2408"/>
      <c r="L18" s="2408"/>
      <c r="M18" s="775"/>
    </row>
  </sheetData>
  <sheetProtection formatCells="0" formatColumns="0" formatRows="0" insertRows="0" deleteRows="0" selectLockedCells="1"/>
  <mergeCells count="11">
    <mergeCell ref="J12:K12"/>
    <mergeCell ref="J13:K13"/>
    <mergeCell ref="G14:H14"/>
    <mergeCell ref="G15:H15"/>
    <mergeCell ref="J18:L18"/>
    <mergeCell ref="J11:K11"/>
    <mergeCell ref="L1:M1"/>
    <mergeCell ref="L2:M2"/>
    <mergeCell ref="B3:K3"/>
    <mergeCell ref="E4:H4"/>
    <mergeCell ref="J10:K10"/>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x14ac:dyDescent="0.3"/>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x14ac:dyDescent="0.35">
      <c r="A1" s="778" t="s">
        <v>1936</v>
      </c>
      <c r="B1" s="779"/>
      <c r="C1" s="780"/>
      <c r="D1" s="780"/>
      <c r="E1" s="780"/>
      <c r="F1" s="780"/>
      <c r="G1" s="780"/>
      <c r="H1" s="780"/>
      <c r="I1" s="780"/>
      <c r="J1" s="780"/>
      <c r="K1" s="781"/>
      <c r="L1" s="781"/>
      <c r="M1" s="782" t="s">
        <v>1058</v>
      </c>
      <c r="N1" s="2409" t="s">
        <v>1059</v>
      </c>
      <c r="O1" s="2410"/>
      <c r="P1" s="147" t="s">
        <v>880</v>
      </c>
    </row>
    <row r="2" spans="1:16" ht="16.8" thickBot="1" x14ac:dyDescent="0.35">
      <c r="A2" s="778" t="s">
        <v>1937</v>
      </c>
      <c r="B2" s="784" t="s">
        <v>1938</v>
      </c>
      <c r="C2" s="785"/>
      <c r="D2" s="785"/>
      <c r="E2" s="785"/>
      <c r="F2" s="785"/>
      <c r="G2" s="785"/>
      <c r="H2" s="785"/>
      <c r="I2" s="785"/>
      <c r="J2" s="785"/>
      <c r="K2" s="786"/>
      <c r="L2" s="109"/>
      <c r="M2" s="782" t="s">
        <v>1884</v>
      </c>
      <c r="N2" s="2411" t="s">
        <v>2024</v>
      </c>
      <c r="O2" s="2411"/>
    </row>
    <row r="3" spans="1:16" ht="16.2" x14ac:dyDescent="0.3">
      <c r="A3" s="780"/>
      <c r="B3" s="780"/>
      <c r="C3" s="780"/>
      <c r="D3" s="780"/>
      <c r="E3" s="780"/>
      <c r="F3" s="780"/>
      <c r="G3" s="780"/>
      <c r="H3" s="780"/>
      <c r="I3" s="780"/>
      <c r="J3" s="780"/>
      <c r="K3" s="780"/>
      <c r="L3" s="780"/>
      <c r="M3" s="780"/>
      <c r="N3" s="780"/>
      <c r="O3" s="780"/>
    </row>
    <row r="4" spans="1:16" ht="28.2" x14ac:dyDescent="0.55000000000000004">
      <c r="A4" s="2412" t="s">
        <v>2025</v>
      </c>
      <c r="B4" s="2412"/>
      <c r="C4" s="2412"/>
      <c r="D4" s="2412"/>
      <c r="E4" s="2412"/>
      <c r="F4" s="2412"/>
      <c r="G4" s="2412"/>
      <c r="H4" s="2412"/>
      <c r="I4" s="2412"/>
      <c r="J4" s="2412"/>
      <c r="K4" s="2412"/>
      <c r="L4" s="2412"/>
      <c r="M4" s="2412"/>
      <c r="N4" s="2412"/>
      <c r="O4" s="2412"/>
    </row>
    <row r="5" spans="1:16" ht="24" customHeight="1" thickBot="1" x14ac:dyDescent="0.35">
      <c r="A5" s="781"/>
      <c r="B5" s="781"/>
      <c r="C5" s="781"/>
      <c r="D5" s="781"/>
      <c r="E5" s="781"/>
      <c r="F5" s="2413" t="s">
        <v>2237</v>
      </c>
      <c r="G5" s="2413"/>
      <c r="H5" s="2413"/>
      <c r="I5" s="2413"/>
      <c r="J5" s="781"/>
      <c r="K5" s="781"/>
      <c r="L5" s="781"/>
      <c r="M5" s="781"/>
      <c r="N5" s="781"/>
      <c r="O5" s="781"/>
    </row>
    <row r="6" spans="1:16" ht="27.6" customHeight="1" thickBot="1" x14ac:dyDescent="0.35">
      <c r="A6" s="2414" t="s">
        <v>1958</v>
      </c>
      <c r="B6" s="2416" t="s">
        <v>2026</v>
      </c>
      <c r="C6" s="2416"/>
      <c r="D6" s="2416"/>
      <c r="E6" s="2416"/>
      <c r="F6" s="2417" t="s">
        <v>2027</v>
      </c>
      <c r="G6" s="2417"/>
      <c r="H6" s="2417"/>
      <c r="I6" s="2417"/>
      <c r="J6" s="2416" t="s">
        <v>2028</v>
      </c>
      <c r="K6" s="2416"/>
      <c r="L6" s="2416"/>
      <c r="M6" s="2416"/>
      <c r="N6" s="2418" t="s">
        <v>2029</v>
      </c>
      <c r="O6" s="2420" t="s">
        <v>2030</v>
      </c>
    </row>
    <row r="7" spans="1:16" ht="27.6" customHeight="1" thickBot="1" x14ac:dyDescent="0.35">
      <c r="A7" s="2415"/>
      <c r="B7" s="787"/>
      <c r="C7" s="2422" t="s">
        <v>2031</v>
      </c>
      <c r="D7" s="2422"/>
      <c r="E7" s="2422"/>
      <c r="F7" s="788"/>
      <c r="G7" s="2422" t="s">
        <v>2031</v>
      </c>
      <c r="H7" s="2422"/>
      <c r="I7" s="2422"/>
      <c r="J7" s="787"/>
      <c r="K7" s="2423" t="s">
        <v>2031</v>
      </c>
      <c r="L7" s="2423"/>
      <c r="M7" s="2423"/>
      <c r="N7" s="2419"/>
      <c r="O7" s="2421"/>
    </row>
    <row r="8" spans="1:16" ht="21.6" customHeight="1" thickBot="1" x14ac:dyDescent="0.35">
      <c r="A8" s="2415"/>
      <c r="B8" s="787" t="s">
        <v>2032</v>
      </c>
      <c r="C8" s="2424" t="s">
        <v>2033</v>
      </c>
      <c r="D8" s="2422" t="s">
        <v>2034</v>
      </c>
      <c r="E8" s="2422" t="s">
        <v>1757</v>
      </c>
      <c r="F8" s="787" t="s">
        <v>2032</v>
      </c>
      <c r="G8" s="2424" t="s">
        <v>2033</v>
      </c>
      <c r="H8" s="2422" t="s">
        <v>2034</v>
      </c>
      <c r="I8" s="2422" t="s">
        <v>1757</v>
      </c>
      <c r="J8" s="787" t="s">
        <v>2032</v>
      </c>
      <c r="K8" s="2424" t="s">
        <v>2033</v>
      </c>
      <c r="L8" s="2422" t="s">
        <v>2034</v>
      </c>
      <c r="M8" s="2423" t="s">
        <v>1757</v>
      </c>
      <c r="N8" s="2419"/>
      <c r="O8" s="2421"/>
    </row>
    <row r="9" spans="1:16" ht="20.399999999999999" customHeight="1" x14ac:dyDescent="0.3">
      <c r="A9" s="2415"/>
      <c r="B9" s="789" t="s">
        <v>1971</v>
      </c>
      <c r="C9" s="2424"/>
      <c r="D9" s="2422"/>
      <c r="E9" s="2422"/>
      <c r="F9" s="789" t="s">
        <v>1971</v>
      </c>
      <c r="G9" s="2424"/>
      <c r="H9" s="2422"/>
      <c r="I9" s="2422"/>
      <c r="J9" s="789" t="s">
        <v>1971</v>
      </c>
      <c r="K9" s="2424"/>
      <c r="L9" s="2422"/>
      <c r="M9" s="2423"/>
      <c r="N9" s="2419"/>
      <c r="O9" s="2421"/>
    </row>
    <row r="10" spans="1:16" ht="16.2" x14ac:dyDescent="0.3">
      <c r="A10" s="1126" t="s">
        <v>2035</v>
      </c>
      <c r="B10" s="1134">
        <f>F10+J10</f>
        <v>5774</v>
      </c>
      <c r="C10" s="1135">
        <f>G10+K10</f>
        <v>34644</v>
      </c>
      <c r="D10" s="1135">
        <f>H10+L10</f>
        <v>0</v>
      </c>
      <c r="E10" s="1135">
        <f>I10+M10</f>
        <v>0</v>
      </c>
      <c r="F10" s="1135">
        <v>5774</v>
      </c>
      <c r="G10" s="1135">
        <v>34644</v>
      </c>
      <c r="H10" s="1135">
        <v>0</v>
      </c>
      <c r="I10" s="1135">
        <v>0</v>
      </c>
      <c r="J10" s="1135">
        <v>0</v>
      </c>
      <c r="K10" s="1135">
        <v>0</v>
      </c>
      <c r="L10" s="1135">
        <v>0</v>
      </c>
      <c r="M10" s="1136">
        <v>0</v>
      </c>
      <c r="N10" s="1136">
        <v>0</v>
      </c>
      <c r="O10" s="1137">
        <v>1860</v>
      </c>
    </row>
    <row r="11" spans="1:16" ht="16.2" x14ac:dyDescent="0.3">
      <c r="A11" s="1128"/>
      <c r="B11" s="790"/>
      <c r="C11" s="1127"/>
      <c r="D11" s="1127"/>
      <c r="E11" s="1127"/>
      <c r="F11" s="1127"/>
      <c r="G11" s="1127"/>
      <c r="H11" s="1127"/>
      <c r="I11" s="1127"/>
      <c r="J11" s="1127"/>
      <c r="K11" s="1127"/>
      <c r="L11" s="1127"/>
      <c r="M11" s="1127"/>
      <c r="N11" s="1127"/>
      <c r="O11" s="1129"/>
    </row>
    <row r="12" spans="1:16" ht="16.2" x14ac:dyDescent="0.3">
      <c r="A12" s="1128"/>
      <c r="B12" s="790"/>
      <c r="C12" s="1127"/>
      <c r="D12" s="1127"/>
      <c r="E12" s="1127"/>
      <c r="F12" s="1127"/>
      <c r="G12" s="1127"/>
      <c r="H12" s="1127"/>
      <c r="I12" s="1127"/>
      <c r="J12" s="1127"/>
      <c r="K12" s="1127"/>
      <c r="L12" s="1127"/>
      <c r="M12" s="1127"/>
      <c r="N12" s="1127"/>
      <c r="O12" s="1129"/>
    </row>
    <row r="13" spans="1:16" ht="16.2" x14ac:dyDescent="0.3">
      <c r="A13" s="1128"/>
      <c r="B13" s="790"/>
      <c r="C13" s="1127"/>
      <c r="D13" s="1127"/>
      <c r="E13" s="1127"/>
      <c r="F13" s="1127"/>
      <c r="G13" s="1127"/>
      <c r="H13" s="1127"/>
      <c r="I13" s="1127"/>
      <c r="J13" s="1127"/>
      <c r="K13" s="1127"/>
      <c r="L13" s="1127"/>
      <c r="M13" s="1127"/>
      <c r="N13" s="1127"/>
      <c r="O13" s="1129"/>
    </row>
    <row r="14" spans="1:16" ht="16.2" x14ac:dyDescent="0.3">
      <c r="A14" s="1128"/>
      <c r="B14" s="790"/>
      <c r="C14" s="1127"/>
      <c r="D14" s="1127"/>
      <c r="E14" s="1127"/>
      <c r="F14" s="1127"/>
      <c r="G14" s="1127"/>
      <c r="H14" s="1127"/>
      <c r="I14" s="1127"/>
      <c r="J14" s="1127"/>
      <c r="K14" s="1127"/>
      <c r="L14" s="1127"/>
      <c r="M14" s="1127"/>
      <c r="N14" s="1127"/>
      <c r="O14" s="1129"/>
    </row>
    <row r="15" spans="1:16" ht="16.2" x14ac:dyDescent="0.3">
      <c r="A15" s="1128"/>
      <c r="B15" s="790"/>
      <c r="C15" s="1127"/>
      <c r="D15" s="1127"/>
      <c r="E15" s="1127"/>
      <c r="F15" s="1127"/>
      <c r="G15" s="1127"/>
      <c r="H15" s="1127"/>
      <c r="I15" s="1127"/>
      <c r="J15" s="1127"/>
      <c r="K15" s="1127"/>
      <c r="L15" s="1127"/>
      <c r="M15" s="1127"/>
      <c r="N15" s="1127"/>
      <c r="O15" s="1129"/>
    </row>
    <row r="16" spans="1:16" ht="16.2" x14ac:dyDescent="0.3">
      <c r="A16" s="1128"/>
      <c r="B16" s="790"/>
      <c r="C16" s="1127"/>
      <c r="D16" s="1127"/>
      <c r="E16" s="1127"/>
      <c r="F16" s="1127"/>
      <c r="G16" s="1127"/>
      <c r="H16" s="1127"/>
      <c r="I16" s="1127"/>
      <c r="J16" s="1127"/>
      <c r="K16" s="1127"/>
      <c r="L16" s="1127"/>
      <c r="M16" s="1127"/>
      <c r="N16" s="1127"/>
      <c r="O16" s="1129"/>
    </row>
    <row r="17" spans="1:15" ht="16.2" x14ac:dyDescent="0.3">
      <c r="A17" s="1128"/>
      <c r="B17" s="790"/>
      <c r="C17" s="1127"/>
      <c r="D17" s="1127"/>
      <c r="E17" s="1127"/>
      <c r="F17" s="1127"/>
      <c r="G17" s="1127"/>
      <c r="H17" s="1127"/>
      <c r="I17" s="1127"/>
      <c r="J17" s="1127"/>
      <c r="K17" s="1127"/>
      <c r="L17" s="1127"/>
      <c r="M17" s="1127"/>
      <c r="N17" s="1127"/>
      <c r="O17" s="1129"/>
    </row>
    <row r="18" spans="1:15" ht="16.2" x14ac:dyDescent="0.3">
      <c r="A18" s="1128"/>
      <c r="B18" s="790"/>
      <c r="C18" s="1127"/>
      <c r="D18" s="1127"/>
      <c r="E18" s="1127"/>
      <c r="F18" s="1127"/>
      <c r="G18" s="1127"/>
      <c r="H18" s="1127"/>
      <c r="I18" s="1127"/>
      <c r="J18" s="1127"/>
      <c r="K18" s="1127"/>
      <c r="L18" s="1127"/>
      <c r="M18" s="1127"/>
      <c r="N18" s="1127"/>
      <c r="O18" s="1129"/>
    </row>
    <row r="19" spans="1:15" ht="16.2" x14ac:dyDescent="0.3">
      <c r="A19" s="1128"/>
      <c r="B19" s="790"/>
      <c r="C19" s="1127"/>
      <c r="D19" s="1127"/>
      <c r="E19" s="1127"/>
      <c r="F19" s="1127"/>
      <c r="G19" s="1127"/>
      <c r="H19" s="1127"/>
      <c r="I19" s="1127"/>
      <c r="J19" s="1127"/>
      <c r="K19" s="1127"/>
      <c r="L19" s="1127"/>
      <c r="M19" s="1127"/>
      <c r="N19" s="1127"/>
      <c r="O19" s="1129"/>
    </row>
    <row r="20" spans="1:15" ht="16.2" x14ac:dyDescent="0.3">
      <c r="A20" s="1128"/>
      <c r="B20" s="790"/>
      <c r="C20" s="1127"/>
      <c r="D20" s="1127"/>
      <c r="E20" s="1127"/>
      <c r="F20" s="1127"/>
      <c r="G20" s="1127"/>
      <c r="H20" s="1127"/>
      <c r="I20" s="1127"/>
      <c r="J20" s="1127"/>
      <c r="K20" s="1127"/>
      <c r="L20" s="1127"/>
      <c r="M20" s="1127"/>
      <c r="N20" s="1127"/>
      <c r="O20" s="1129"/>
    </row>
    <row r="21" spans="1:15" ht="16.2" x14ac:dyDescent="0.3">
      <c r="A21" s="1128"/>
      <c r="B21" s="790"/>
      <c r="C21" s="1127"/>
      <c r="D21" s="1127"/>
      <c r="E21" s="1127"/>
      <c r="F21" s="1127"/>
      <c r="G21" s="1127"/>
      <c r="H21" s="1127"/>
      <c r="I21" s="1127"/>
      <c r="J21" s="1127"/>
      <c r="K21" s="1127"/>
      <c r="L21" s="1127"/>
      <c r="M21" s="1127"/>
      <c r="N21" s="1127"/>
      <c r="O21" s="1129"/>
    </row>
    <row r="22" spans="1:15" ht="16.2" x14ac:dyDescent="0.3">
      <c r="A22" s="1128"/>
      <c r="B22" s="790"/>
      <c r="C22" s="1127"/>
      <c r="D22" s="1127"/>
      <c r="E22" s="1127"/>
      <c r="F22" s="1127"/>
      <c r="G22" s="1127"/>
      <c r="H22" s="1127"/>
      <c r="I22" s="1127"/>
      <c r="J22" s="1127"/>
      <c r="K22" s="1127"/>
      <c r="L22" s="1127"/>
      <c r="M22" s="1127"/>
      <c r="N22" s="1127"/>
      <c r="O22" s="1129"/>
    </row>
    <row r="23" spans="1:15" ht="16.2" x14ac:dyDescent="0.3">
      <c r="A23" s="1128"/>
      <c r="B23" s="790"/>
      <c r="C23" s="1127"/>
      <c r="D23" s="1127"/>
      <c r="E23" s="1127"/>
      <c r="F23" s="1127"/>
      <c r="G23" s="1127"/>
      <c r="H23" s="1127"/>
      <c r="I23" s="1127"/>
      <c r="J23" s="1127"/>
      <c r="K23" s="1127"/>
      <c r="L23" s="1127"/>
      <c r="M23" s="1127"/>
      <c r="N23" s="1127"/>
      <c r="O23" s="1129"/>
    </row>
    <row r="24" spans="1:15" ht="16.2" x14ac:dyDescent="0.3">
      <c r="A24" s="1128"/>
      <c r="B24" s="790"/>
      <c r="C24" s="1127"/>
      <c r="D24" s="1127"/>
      <c r="E24" s="1127"/>
      <c r="F24" s="1127"/>
      <c r="G24" s="1127"/>
      <c r="H24" s="1127"/>
      <c r="I24" s="1127"/>
      <c r="J24" s="1127"/>
      <c r="K24" s="1127"/>
      <c r="L24" s="1127"/>
      <c r="M24" s="1127"/>
      <c r="N24" s="1127"/>
      <c r="O24" s="1129"/>
    </row>
    <row r="25" spans="1:15" ht="16.2" x14ac:dyDescent="0.3">
      <c r="A25" s="1128"/>
      <c r="B25" s="790"/>
      <c r="C25" s="1127"/>
      <c r="D25" s="1127"/>
      <c r="E25" s="1127"/>
      <c r="F25" s="1127"/>
      <c r="G25" s="1127"/>
      <c r="H25" s="1127"/>
      <c r="I25" s="1127"/>
      <c r="J25" s="1127"/>
      <c r="K25" s="1127"/>
      <c r="L25" s="1127"/>
      <c r="M25" s="1127"/>
      <c r="N25" s="1127"/>
      <c r="O25" s="1129"/>
    </row>
    <row r="26" spans="1:15" ht="16.2" x14ac:dyDescent="0.3">
      <c r="A26" s="1128"/>
      <c r="B26" s="790"/>
      <c r="C26" s="1127"/>
      <c r="D26" s="1127"/>
      <c r="E26" s="1127"/>
      <c r="F26" s="1127"/>
      <c r="G26" s="1127"/>
      <c r="H26" s="1127"/>
      <c r="I26" s="1127"/>
      <c r="J26" s="1127"/>
      <c r="K26" s="1127"/>
      <c r="L26" s="1127"/>
      <c r="M26" s="1127"/>
      <c r="N26" s="1127"/>
      <c r="O26" s="1129"/>
    </row>
    <row r="27" spans="1:15" ht="16.2" x14ac:dyDescent="0.3">
      <c r="A27" s="1128"/>
      <c r="B27" s="790"/>
      <c r="C27" s="1127"/>
      <c r="D27" s="1127"/>
      <c r="E27" s="1127"/>
      <c r="F27" s="1127"/>
      <c r="G27" s="1127"/>
      <c r="H27" s="1127"/>
      <c r="I27" s="1127"/>
      <c r="J27" s="1127"/>
      <c r="K27" s="1127"/>
      <c r="L27" s="1127"/>
      <c r="M27" s="1127"/>
      <c r="N27" s="1127"/>
      <c r="O27" s="1129"/>
    </row>
    <row r="28" spans="1:15" ht="16.8" thickBot="1" x14ac:dyDescent="0.35">
      <c r="A28" s="1130"/>
      <c r="B28" s="1131"/>
      <c r="C28" s="1132"/>
      <c r="D28" s="1132"/>
      <c r="E28" s="1132"/>
      <c r="F28" s="1132"/>
      <c r="G28" s="1132"/>
      <c r="H28" s="1132"/>
      <c r="I28" s="1132"/>
      <c r="J28" s="1132"/>
      <c r="K28" s="1132"/>
      <c r="L28" s="1132"/>
      <c r="M28" s="1132"/>
      <c r="N28" s="1132"/>
      <c r="O28" s="1133"/>
    </row>
    <row r="29" spans="1:15" ht="16.2" x14ac:dyDescent="0.3">
      <c r="A29" s="780" t="s">
        <v>1229</v>
      </c>
      <c r="B29" s="780" t="s">
        <v>1544</v>
      </c>
      <c r="C29" s="780"/>
      <c r="D29" s="780" t="s">
        <v>1230</v>
      </c>
      <c r="E29" s="780"/>
      <c r="F29" s="780"/>
      <c r="G29" s="780" t="s">
        <v>1157</v>
      </c>
      <c r="H29" s="780"/>
      <c r="I29" s="780"/>
      <c r="J29" s="780"/>
      <c r="K29" s="780" t="s">
        <v>1714</v>
      </c>
      <c r="L29" s="780"/>
      <c r="M29" s="780"/>
      <c r="N29" s="780"/>
      <c r="O29" s="780"/>
    </row>
    <row r="30" spans="1:15" ht="24.6" customHeight="1" x14ac:dyDescent="0.3">
      <c r="A30" s="780" t="s">
        <v>1544</v>
      </c>
      <c r="B30" s="780" t="s">
        <v>1544</v>
      </c>
      <c r="C30" s="780"/>
      <c r="D30" s="780"/>
      <c r="E30" s="780"/>
      <c r="F30" s="780"/>
      <c r="G30" s="780" t="s">
        <v>1159</v>
      </c>
      <c r="H30" s="780"/>
      <c r="I30" s="780"/>
      <c r="J30" s="780"/>
      <c r="K30" s="780"/>
      <c r="L30" s="780"/>
      <c r="M30" s="780"/>
      <c r="N30" s="780"/>
      <c r="O30" s="780"/>
    </row>
    <row r="31" spans="1:15" ht="16.2" x14ac:dyDescent="0.3">
      <c r="A31" s="780"/>
      <c r="B31" s="780"/>
      <c r="C31" s="780"/>
      <c r="D31" s="780"/>
      <c r="E31" s="780"/>
      <c r="F31" s="780"/>
      <c r="G31" s="780"/>
      <c r="H31" s="780"/>
      <c r="I31" s="780"/>
      <c r="J31" s="780"/>
      <c r="K31" s="780"/>
      <c r="L31" s="780"/>
      <c r="M31" s="780"/>
      <c r="N31" s="780"/>
      <c r="O31" s="759" t="s">
        <v>2238</v>
      </c>
    </row>
    <row r="32" spans="1:15" ht="16.2" x14ac:dyDescent="0.3">
      <c r="A32" s="779" t="s">
        <v>2036</v>
      </c>
      <c r="B32" s="779"/>
      <c r="C32" s="779"/>
      <c r="D32" s="780"/>
      <c r="E32" s="780"/>
      <c r="F32" s="780"/>
      <c r="G32" s="780"/>
      <c r="H32" s="780"/>
      <c r="I32" s="780"/>
      <c r="J32" s="780"/>
      <c r="K32" s="780"/>
      <c r="L32" s="780"/>
      <c r="M32" s="780"/>
      <c r="N32" s="780"/>
      <c r="O32" s="780"/>
    </row>
    <row r="33" spans="1:15" ht="16.2" x14ac:dyDescent="0.3">
      <c r="A33" s="779" t="s">
        <v>2037</v>
      </c>
      <c r="B33" s="779"/>
      <c r="C33" s="779"/>
      <c r="D33" s="780"/>
      <c r="E33" s="780"/>
      <c r="F33" s="780"/>
      <c r="G33" s="780"/>
      <c r="H33" s="780"/>
      <c r="I33" s="780"/>
      <c r="J33" s="780"/>
      <c r="K33" s="780"/>
      <c r="L33" s="780"/>
      <c r="M33" s="780"/>
      <c r="N33" s="780"/>
      <c r="O33" s="780"/>
    </row>
    <row r="34" spans="1:15" ht="16.2" x14ac:dyDescent="0.3">
      <c r="A34" s="779" t="s">
        <v>2038</v>
      </c>
      <c r="B34" s="779"/>
      <c r="C34" s="779"/>
      <c r="D34" s="780"/>
      <c r="E34" s="780"/>
      <c r="F34" s="780"/>
      <c r="G34" s="780"/>
      <c r="H34" s="780"/>
      <c r="I34" s="780"/>
      <c r="J34" s="780"/>
      <c r="K34" s="780"/>
      <c r="L34" s="780"/>
      <c r="M34" s="780"/>
      <c r="N34" s="780"/>
      <c r="O34" s="780"/>
    </row>
    <row r="35" spans="1:15" ht="16.2" x14ac:dyDescent="0.3">
      <c r="A35" s="779" t="s">
        <v>2039</v>
      </c>
      <c r="B35" s="779"/>
      <c r="C35" s="779"/>
      <c r="D35" s="780"/>
      <c r="E35" s="780"/>
      <c r="F35" s="780"/>
      <c r="G35" s="780"/>
      <c r="H35" s="780"/>
      <c r="I35" s="780"/>
      <c r="J35" s="780"/>
      <c r="K35" s="780"/>
      <c r="L35" s="780"/>
      <c r="M35" s="780"/>
      <c r="N35" s="780"/>
      <c r="O35" s="780"/>
    </row>
    <row r="36" spans="1:15" ht="16.2" x14ac:dyDescent="0.3">
      <c r="A36" s="779" t="s">
        <v>2040</v>
      </c>
      <c r="B36" s="779"/>
      <c r="C36" s="779"/>
      <c r="D36" s="780"/>
      <c r="E36" s="780"/>
      <c r="F36" s="780"/>
      <c r="G36" s="780"/>
      <c r="H36" s="780"/>
      <c r="I36" s="780"/>
      <c r="J36" s="780"/>
      <c r="K36" s="780"/>
      <c r="L36" s="780"/>
      <c r="M36" s="780"/>
      <c r="N36" s="780"/>
      <c r="O36" s="780"/>
    </row>
    <row r="37" spans="1:15" ht="16.2" x14ac:dyDescent="0.3">
      <c r="A37" s="779" t="s">
        <v>2041</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x14ac:dyDescent="0.25"/>
  <cols>
    <col min="1" max="8" width="19.6640625" style="791" customWidth="1"/>
    <col min="9" max="16384" width="8.88671875" style="791"/>
  </cols>
  <sheetData>
    <row r="1" spans="1:9" ht="14.4" thickBot="1" x14ac:dyDescent="0.3"/>
    <row r="2" spans="1:9" ht="16.8" thickBot="1" x14ac:dyDescent="0.3">
      <c r="A2" s="792" t="s">
        <v>1936</v>
      </c>
      <c r="E2" s="793" t="s">
        <v>878</v>
      </c>
      <c r="F2" s="794" t="s">
        <v>2042</v>
      </c>
      <c r="G2" s="795"/>
      <c r="H2" s="796"/>
      <c r="I2" s="147" t="s">
        <v>880</v>
      </c>
    </row>
    <row r="3" spans="1:9" ht="16.8" thickBot="1" x14ac:dyDescent="0.3">
      <c r="A3" s="792" t="s">
        <v>1937</v>
      </c>
      <c r="B3" s="797" t="s">
        <v>2043</v>
      </c>
      <c r="C3" s="798"/>
      <c r="D3" s="799"/>
      <c r="E3" s="800" t="s">
        <v>2044</v>
      </c>
      <c r="F3" s="801" t="s">
        <v>2045</v>
      </c>
      <c r="G3" s="802"/>
      <c r="H3" s="803"/>
    </row>
    <row r="4" spans="1:9" x14ac:dyDescent="0.25">
      <c r="H4" s="804"/>
    </row>
    <row r="5" spans="1:9" ht="24.6" x14ac:dyDescent="0.45">
      <c r="A5" s="2426" t="s">
        <v>2046</v>
      </c>
      <c r="B5" s="2426"/>
      <c r="C5" s="2426"/>
      <c r="D5" s="2426"/>
      <c r="E5" s="2426"/>
      <c r="F5" s="2426"/>
      <c r="G5" s="2426"/>
      <c r="H5" s="2426"/>
    </row>
    <row r="8" spans="1:9" ht="16.2" customHeight="1" thickBot="1" x14ac:dyDescent="0.3">
      <c r="A8" s="805"/>
      <c r="B8" s="2427" t="s">
        <v>2226</v>
      </c>
      <c r="C8" s="2427"/>
      <c r="D8" s="2427"/>
      <c r="E8" s="2427"/>
      <c r="F8" s="2427"/>
      <c r="G8" s="806"/>
      <c r="H8" s="806" t="s">
        <v>2047</v>
      </c>
    </row>
    <row r="9" spans="1:9" ht="22.5" customHeight="1" x14ac:dyDescent="0.3">
      <c r="A9" s="807"/>
      <c r="B9" s="2428" t="s">
        <v>2048</v>
      </c>
      <c r="C9" s="2429"/>
      <c r="D9" s="2429"/>
      <c r="E9" s="2429"/>
      <c r="F9" s="2429"/>
      <c r="G9" s="2430"/>
      <c r="H9" s="808"/>
    </row>
    <row r="10" spans="1:9" ht="21.75" customHeight="1" x14ac:dyDescent="0.3">
      <c r="A10" s="809" t="s">
        <v>2049</v>
      </c>
      <c r="B10" s="2431" t="s">
        <v>1104</v>
      </c>
      <c r="C10" s="2433" t="s">
        <v>2050</v>
      </c>
      <c r="D10" s="2434"/>
      <c r="E10" s="2434"/>
      <c r="F10" s="2435"/>
      <c r="G10" s="2436" t="s">
        <v>2051</v>
      </c>
      <c r="H10" s="810" t="s">
        <v>2052</v>
      </c>
    </row>
    <row r="11" spans="1:9" ht="23.25" customHeight="1" x14ac:dyDescent="0.3">
      <c r="A11" s="811"/>
      <c r="B11" s="2432"/>
      <c r="C11" s="812" t="s">
        <v>2053</v>
      </c>
      <c r="D11" s="812" t="s">
        <v>2054</v>
      </c>
      <c r="E11" s="812" t="s">
        <v>2055</v>
      </c>
      <c r="F11" s="812" t="s">
        <v>2056</v>
      </c>
      <c r="G11" s="2437"/>
      <c r="H11" s="811"/>
    </row>
    <row r="12" spans="1:9" ht="27" customHeight="1" x14ac:dyDescent="0.3">
      <c r="A12" s="813">
        <f>B12</f>
        <v>4810.96</v>
      </c>
      <c r="B12" s="814">
        <f>C12+G12</f>
        <v>4810.96</v>
      </c>
      <c r="C12" s="814">
        <f>SUM(D12:F12)</f>
        <v>3412.79</v>
      </c>
      <c r="D12" s="814">
        <v>92.94</v>
      </c>
      <c r="E12" s="814">
        <v>57.78</v>
      </c>
      <c r="F12" s="814">
        <v>3262.07</v>
      </c>
      <c r="G12" s="814">
        <v>1398.17</v>
      </c>
      <c r="H12" s="815">
        <v>100</v>
      </c>
    </row>
    <row r="13" spans="1:9" ht="19.95" customHeight="1" x14ac:dyDescent="0.3">
      <c r="A13" s="816"/>
      <c r="B13" s="817"/>
      <c r="C13" s="817"/>
      <c r="D13" s="817"/>
      <c r="E13" s="817"/>
      <c r="F13" s="817"/>
      <c r="G13" s="817"/>
      <c r="H13" s="816"/>
    </row>
    <row r="14" spans="1:9" ht="19.95" customHeight="1" x14ac:dyDescent="0.3">
      <c r="A14" s="818"/>
      <c r="B14" s="819"/>
      <c r="C14" s="819"/>
      <c r="D14" s="819"/>
      <c r="E14" s="819"/>
      <c r="F14" s="819"/>
      <c r="G14" s="819"/>
      <c r="H14" s="820" ph="1"/>
    </row>
    <row r="15" spans="1:9" ht="19.95" customHeight="1" x14ac:dyDescent="0.25">
      <c r="A15" s="821"/>
      <c r="B15" s="821"/>
      <c r="C15" s="821"/>
      <c r="D15" s="821"/>
      <c r="E15" s="821"/>
      <c r="F15" s="821"/>
      <c r="G15" s="821"/>
      <c r="H15" s="821"/>
    </row>
    <row r="16" spans="1:9" ht="19.95" customHeight="1" x14ac:dyDescent="0.25">
      <c r="A16" s="822"/>
      <c r="B16" s="823"/>
      <c r="C16" s="823"/>
      <c r="D16" s="823"/>
      <c r="E16" s="823"/>
      <c r="F16" s="823"/>
      <c r="G16" s="823"/>
      <c r="H16" s="822"/>
    </row>
    <row r="17" spans="1:8" ht="19.95" customHeight="1" x14ac:dyDescent="0.25">
      <c r="A17" s="821"/>
      <c r="B17" s="821"/>
      <c r="C17" s="821"/>
      <c r="D17" s="821"/>
      <c r="E17" s="821"/>
      <c r="F17" s="821"/>
      <c r="G17" s="821"/>
      <c r="H17" s="821"/>
    </row>
    <row r="18" spans="1:8" ht="19.95" customHeight="1" x14ac:dyDescent="0.25">
      <c r="A18" s="821"/>
      <c r="B18" s="821"/>
      <c r="C18" s="821"/>
      <c r="D18" s="821"/>
      <c r="E18" s="821"/>
      <c r="F18" s="821"/>
      <c r="G18" s="821"/>
      <c r="H18" s="821"/>
    </row>
    <row r="19" spans="1:8" ht="19.95" customHeight="1" x14ac:dyDescent="0.25">
      <c r="A19" s="821"/>
      <c r="B19" s="821"/>
      <c r="C19" s="821"/>
      <c r="D19" s="821"/>
      <c r="E19" s="821"/>
      <c r="F19" s="821"/>
      <c r="G19" s="821"/>
      <c r="H19" s="821"/>
    </row>
    <row r="20" spans="1:8" ht="19.95" customHeight="1" x14ac:dyDescent="0.25">
      <c r="A20" s="821"/>
      <c r="B20" s="821"/>
      <c r="C20" s="821"/>
      <c r="D20" s="821"/>
      <c r="E20" s="821"/>
      <c r="F20" s="821"/>
      <c r="G20" s="821"/>
      <c r="H20" s="821"/>
    </row>
    <row r="21" spans="1:8" ht="19.95" customHeight="1" x14ac:dyDescent="0.25">
      <c r="A21" s="821"/>
      <c r="B21" s="821"/>
      <c r="C21" s="821"/>
      <c r="D21" s="821"/>
      <c r="E21" s="821"/>
      <c r="F21" s="821"/>
      <c r="G21" s="821"/>
      <c r="H21" s="821"/>
    </row>
    <row r="22" spans="1:8" ht="19.95" customHeight="1" x14ac:dyDescent="0.25">
      <c r="A22" s="821"/>
      <c r="B22" s="821"/>
      <c r="C22" s="821"/>
      <c r="D22" s="821"/>
      <c r="E22" s="821"/>
      <c r="F22" s="821"/>
      <c r="G22" s="821"/>
      <c r="H22" s="821"/>
    </row>
    <row r="23" spans="1:8" ht="19.95" customHeight="1" x14ac:dyDescent="0.25">
      <c r="A23" s="821"/>
      <c r="B23" s="821"/>
      <c r="C23" s="821"/>
      <c r="D23" s="821"/>
      <c r="E23" s="821"/>
      <c r="F23" s="821"/>
      <c r="G23" s="821"/>
      <c r="H23" s="821"/>
    </row>
    <row r="24" spans="1:8" ht="19.95" customHeight="1" x14ac:dyDescent="0.25">
      <c r="A24" s="821"/>
      <c r="B24" s="824"/>
      <c r="C24" s="824"/>
      <c r="D24" s="824"/>
      <c r="E24" s="824"/>
      <c r="F24" s="824"/>
      <c r="G24" s="824"/>
      <c r="H24" s="821"/>
    </row>
    <row r="25" spans="1:8" ht="19.95" customHeight="1" x14ac:dyDescent="0.25">
      <c r="A25" s="821"/>
      <c r="B25" s="821"/>
      <c r="C25" s="821"/>
      <c r="D25" s="821"/>
      <c r="E25" s="821"/>
      <c r="F25" s="821"/>
      <c r="G25" s="821"/>
      <c r="H25" s="821"/>
    </row>
    <row r="26" spans="1:8" ht="19.95" customHeight="1" x14ac:dyDescent="0.25">
      <c r="A26" s="821"/>
      <c r="B26" s="821"/>
      <c r="C26" s="821"/>
      <c r="D26" s="821"/>
      <c r="E26" s="821"/>
      <c r="F26" s="821"/>
      <c r="G26" s="821"/>
      <c r="H26" s="821"/>
    </row>
    <row r="27" spans="1:8" ht="19.95" customHeight="1" x14ac:dyDescent="0.25">
      <c r="A27" s="821"/>
      <c r="B27" s="821"/>
      <c r="C27" s="821"/>
      <c r="D27" s="821"/>
      <c r="E27" s="821"/>
      <c r="F27" s="821"/>
      <c r="G27" s="821"/>
      <c r="H27" s="821"/>
    </row>
    <row r="28" spans="1:8" ht="19.95" customHeight="1" x14ac:dyDescent="0.25">
      <c r="A28" s="821"/>
      <c r="B28" s="821"/>
      <c r="C28" s="821"/>
      <c r="D28" s="821"/>
      <c r="E28" s="821"/>
      <c r="F28" s="821"/>
      <c r="G28" s="821"/>
      <c r="H28" s="821"/>
    </row>
    <row r="29" spans="1:8" ht="19.95" customHeight="1" x14ac:dyDescent="0.25">
      <c r="A29" s="821"/>
      <c r="B29" s="821"/>
      <c r="C29" s="821"/>
      <c r="D29" s="821"/>
      <c r="E29" s="821"/>
      <c r="F29" s="821"/>
      <c r="G29" s="821"/>
      <c r="H29" s="821"/>
    </row>
    <row r="30" spans="1:8" ht="19.95" customHeight="1" x14ac:dyDescent="0.25">
      <c r="A30" s="821"/>
      <c r="B30" s="821"/>
      <c r="C30" s="821"/>
      <c r="D30" s="821"/>
      <c r="E30" s="821"/>
      <c r="F30" s="821"/>
      <c r="G30" s="821"/>
      <c r="H30" s="821"/>
    </row>
    <row r="31" spans="1:8" ht="19.95" customHeight="1" x14ac:dyDescent="0.25">
      <c r="A31" s="821"/>
      <c r="B31" s="821"/>
      <c r="C31" s="821"/>
      <c r="D31" s="821"/>
      <c r="E31" s="821"/>
      <c r="F31" s="821"/>
      <c r="G31" s="821"/>
      <c r="H31" s="821"/>
    </row>
    <row r="32" spans="1:8" ht="19.95" customHeight="1" x14ac:dyDescent="0.25">
      <c r="A32" s="821"/>
      <c r="B32" s="821"/>
      <c r="C32" s="821"/>
      <c r="D32" s="821"/>
      <c r="E32" s="821"/>
      <c r="F32" s="821"/>
      <c r="G32" s="821"/>
      <c r="H32" s="821"/>
    </row>
    <row r="33" spans="1:11" ht="19.95" customHeight="1" x14ac:dyDescent="0.25">
      <c r="A33" s="821"/>
      <c r="B33" s="821"/>
      <c r="C33" s="821"/>
      <c r="D33" s="821"/>
      <c r="E33" s="821"/>
      <c r="F33" s="821"/>
      <c r="G33" s="821"/>
      <c r="H33" s="821"/>
    </row>
    <row r="34" spans="1:11" ht="19.95" customHeight="1" thickBot="1" x14ac:dyDescent="0.3">
      <c r="A34" s="825"/>
      <c r="B34" s="825"/>
      <c r="C34" s="825"/>
      <c r="D34" s="825"/>
      <c r="E34" s="825"/>
      <c r="F34" s="825"/>
      <c r="G34" s="825"/>
      <c r="H34" s="825"/>
    </row>
    <row r="35" spans="1:11" ht="9.6" customHeight="1" x14ac:dyDescent="0.25">
      <c r="A35" s="826"/>
      <c r="B35" s="826"/>
      <c r="C35" s="826"/>
      <c r="D35" s="826"/>
      <c r="E35" s="826"/>
      <c r="F35" s="826"/>
      <c r="G35" s="826"/>
    </row>
    <row r="36" spans="1:11" s="829" customFormat="1" ht="16.2" x14ac:dyDescent="0.3">
      <c r="A36" s="827" t="s">
        <v>1229</v>
      </c>
      <c r="B36" s="828" t="s">
        <v>1230</v>
      </c>
      <c r="D36" s="830" t="s">
        <v>2057</v>
      </c>
      <c r="F36" s="831" t="s">
        <v>2058</v>
      </c>
      <c r="H36" s="831" t="s">
        <v>2308</v>
      </c>
      <c r="J36" s="831"/>
      <c r="K36" s="831"/>
    </row>
    <row r="37" spans="1:11" s="829" customFormat="1" ht="16.2" x14ac:dyDescent="0.3">
      <c r="A37" s="2425"/>
      <c r="B37" s="2425"/>
      <c r="C37" s="832"/>
      <c r="D37" s="830" t="s">
        <v>2059</v>
      </c>
      <c r="H37" s="833"/>
    </row>
    <row r="38" spans="1:11" x14ac:dyDescent="0.25">
      <c r="F38" s="806"/>
    </row>
    <row r="39" spans="1:11" s="836" customFormat="1" ht="15" x14ac:dyDescent="0.3">
      <c r="A39" s="834" t="s">
        <v>2060</v>
      </c>
      <c r="B39" s="834"/>
      <c r="C39" s="834"/>
      <c r="D39" s="834"/>
      <c r="E39" s="834"/>
      <c r="F39" s="835"/>
    </row>
    <row r="40" spans="1:11" s="836" customFormat="1" ht="15" x14ac:dyDescent="0.3">
      <c r="A40" s="834" t="s">
        <v>2061</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x14ac:dyDescent="0.3"/>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x14ac:dyDescent="0.35">
      <c r="A1" s="837" t="s">
        <v>2062</v>
      </c>
      <c r="B1" s="838"/>
      <c r="C1" s="839"/>
      <c r="H1" s="2439" t="s">
        <v>878</v>
      </c>
      <c r="I1" s="2440"/>
      <c r="J1" s="2441" t="s">
        <v>2042</v>
      </c>
      <c r="K1" s="2442"/>
      <c r="L1" s="147" t="s">
        <v>880</v>
      </c>
    </row>
    <row r="2" spans="1:12" ht="17.25" customHeight="1" thickBot="1" x14ac:dyDescent="0.35">
      <c r="A2" s="837" t="s">
        <v>2063</v>
      </c>
      <c r="B2" s="841" t="s">
        <v>2043</v>
      </c>
      <c r="C2" s="842"/>
      <c r="H2" s="2439" t="s">
        <v>2064</v>
      </c>
      <c r="I2" s="2440"/>
      <c r="J2" s="2443" t="s">
        <v>2065</v>
      </c>
      <c r="K2" s="2444"/>
    </row>
    <row r="3" spans="1:12" ht="7.5" customHeight="1" x14ac:dyDescent="0.3">
      <c r="A3" s="843"/>
      <c r="B3" s="844"/>
      <c r="C3" s="844"/>
      <c r="D3" s="844"/>
      <c r="E3" s="844"/>
      <c r="F3" s="844"/>
      <c r="G3" s="844"/>
      <c r="H3" s="844"/>
      <c r="I3" s="844"/>
      <c r="J3" s="845"/>
      <c r="K3" s="846"/>
    </row>
    <row r="4" spans="1:12" ht="19.5" customHeight="1" x14ac:dyDescent="0.3">
      <c r="A4" s="839"/>
      <c r="B4" s="847"/>
      <c r="C4" s="848"/>
      <c r="D4" s="2445" t="s">
        <v>2066</v>
      </c>
      <c r="E4" s="2446"/>
      <c r="F4" s="2446"/>
      <c r="G4" s="2446"/>
      <c r="H4" s="847"/>
      <c r="I4" s="847"/>
      <c r="J4" s="847"/>
      <c r="K4" s="847"/>
    </row>
    <row r="5" spans="1:12" ht="18" customHeight="1" x14ac:dyDescent="0.3">
      <c r="A5" s="838"/>
      <c r="B5" s="848"/>
      <c r="C5" s="848"/>
      <c r="D5" s="848"/>
      <c r="E5" s="848"/>
      <c r="F5" s="848"/>
      <c r="G5" s="848"/>
      <c r="H5" s="848"/>
      <c r="I5" s="848"/>
      <c r="J5" s="848"/>
      <c r="K5" s="848"/>
    </row>
    <row r="6" spans="1:12" ht="17.25" customHeight="1" thickBot="1" x14ac:dyDescent="0.35">
      <c r="A6" s="849"/>
      <c r="B6" s="850"/>
      <c r="C6" s="850"/>
      <c r="D6" s="2447" t="s">
        <v>2309</v>
      </c>
      <c r="E6" s="2447"/>
      <c r="F6" s="2447"/>
      <c r="G6" s="2447"/>
      <c r="H6" s="851"/>
      <c r="I6" s="851"/>
      <c r="J6" s="851"/>
      <c r="K6" s="851" t="s">
        <v>2067</v>
      </c>
    </row>
    <row r="7" spans="1:12" ht="42.6" customHeight="1" x14ac:dyDescent="0.3">
      <c r="A7" s="852" t="s">
        <v>2068</v>
      </c>
      <c r="B7" s="853" t="s">
        <v>2069</v>
      </c>
      <c r="C7" s="852" t="s">
        <v>2070</v>
      </c>
      <c r="D7" s="854" t="s">
        <v>2071</v>
      </c>
      <c r="E7" s="855" t="s">
        <v>2072</v>
      </c>
      <c r="F7" s="855" t="s">
        <v>2073</v>
      </c>
      <c r="G7" s="2448" t="s">
        <v>2074</v>
      </c>
      <c r="H7" s="2449"/>
      <c r="I7" s="2448" t="s">
        <v>2075</v>
      </c>
      <c r="J7" s="2449"/>
      <c r="K7" s="856" t="s">
        <v>2076</v>
      </c>
    </row>
    <row r="8" spans="1:12" ht="6.75" customHeight="1" x14ac:dyDescent="0.3">
      <c r="A8" s="857"/>
      <c r="B8" s="858"/>
      <c r="C8" s="858"/>
      <c r="D8" s="858"/>
      <c r="E8" s="858"/>
      <c r="F8" s="858"/>
      <c r="G8" s="2438"/>
      <c r="H8" s="2438"/>
      <c r="I8" s="2452"/>
      <c r="J8" s="2453"/>
      <c r="K8" s="839"/>
    </row>
    <row r="9" spans="1:12" ht="16.2" x14ac:dyDescent="0.3">
      <c r="A9" s="210" t="s">
        <v>1104</v>
      </c>
      <c r="B9" s="1353">
        <v>4</v>
      </c>
      <c r="C9" s="1283">
        <v>37</v>
      </c>
      <c r="D9" s="1283">
        <v>11</v>
      </c>
      <c r="E9" s="1283">
        <v>39</v>
      </c>
      <c r="F9" s="1283">
        <v>355</v>
      </c>
      <c r="G9" s="2438">
        <v>16</v>
      </c>
      <c r="H9" s="2438"/>
      <c r="I9" s="2450">
        <v>102</v>
      </c>
      <c r="J9" s="2451"/>
      <c r="K9" s="838">
        <v>430</v>
      </c>
    </row>
    <row r="10" spans="1:12" ht="7.5" customHeight="1" x14ac:dyDescent="0.3">
      <c r="A10" s="210"/>
      <c r="B10" s="859"/>
      <c r="C10" s="858"/>
      <c r="D10" s="858"/>
      <c r="E10" s="858"/>
      <c r="F10" s="858"/>
      <c r="G10" s="2450"/>
      <c r="H10" s="2451"/>
      <c r="I10" s="2450"/>
      <c r="J10" s="2451"/>
      <c r="K10" s="839"/>
    </row>
    <row r="11" spans="1:12" ht="15.9" customHeight="1" x14ac:dyDescent="0.3">
      <c r="A11" s="210"/>
      <c r="B11" s="209"/>
      <c r="C11" s="858"/>
      <c r="D11" s="858"/>
      <c r="E11" s="858"/>
      <c r="F11" s="858"/>
      <c r="G11" s="2438"/>
      <c r="H11" s="2438"/>
      <c r="I11" s="2450"/>
      <c r="J11" s="2451"/>
      <c r="K11" s="839"/>
    </row>
    <row r="12" spans="1:12" ht="15.9" customHeight="1" x14ac:dyDescent="0.3">
      <c r="A12" s="210"/>
      <c r="B12" s="209"/>
      <c r="C12" s="858"/>
      <c r="D12" s="858"/>
      <c r="E12" s="858"/>
      <c r="F12" s="858"/>
      <c r="G12" s="2438"/>
      <c r="H12" s="2438"/>
      <c r="I12" s="2450"/>
      <c r="J12" s="2451"/>
      <c r="K12" s="839"/>
    </row>
    <row r="13" spans="1:12" ht="15.9" customHeight="1" x14ac:dyDescent="0.3">
      <c r="A13" s="210"/>
      <c r="B13" s="209"/>
      <c r="C13" s="858"/>
      <c r="D13" s="858"/>
      <c r="E13" s="858"/>
      <c r="F13" s="858"/>
      <c r="G13" s="2438"/>
      <c r="H13" s="2438"/>
      <c r="I13" s="2450"/>
      <c r="J13" s="2451"/>
      <c r="K13" s="839"/>
    </row>
    <row r="14" spans="1:12" ht="15.9" customHeight="1" x14ac:dyDescent="0.3">
      <c r="B14" s="209"/>
      <c r="C14" s="858"/>
      <c r="D14" s="858"/>
      <c r="E14" s="858"/>
      <c r="F14" s="858"/>
      <c r="G14" s="2438"/>
      <c r="H14" s="2438"/>
      <c r="I14" s="2450"/>
      <c r="J14" s="2451"/>
      <c r="K14" s="839"/>
    </row>
    <row r="15" spans="1:12" ht="15.9" customHeight="1" x14ac:dyDescent="0.3">
      <c r="A15" s="210"/>
      <c r="B15" s="209"/>
      <c r="C15" s="858"/>
      <c r="D15" s="858"/>
      <c r="E15" s="858"/>
      <c r="F15" s="858"/>
      <c r="G15" s="2438"/>
      <c r="H15" s="2438"/>
      <c r="I15" s="2450"/>
      <c r="J15" s="2451"/>
      <c r="K15" s="839"/>
    </row>
    <row r="16" spans="1:12" ht="15.9" customHeight="1" x14ac:dyDescent="0.3">
      <c r="A16" s="210"/>
      <c r="B16" s="209"/>
      <c r="C16" s="858"/>
      <c r="D16" s="858"/>
      <c r="E16" s="858"/>
      <c r="F16" s="858"/>
      <c r="G16" s="2438"/>
      <c r="H16" s="2438"/>
      <c r="I16" s="2450"/>
      <c r="J16" s="2451"/>
      <c r="K16" s="839"/>
    </row>
    <row r="17" spans="1:11" ht="15.9" customHeight="1" x14ac:dyDescent="0.3">
      <c r="A17" s="210"/>
      <c r="B17" s="209"/>
      <c r="C17" s="858"/>
      <c r="D17" s="858"/>
      <c r="E17" s="858"/>
      <c r="F17" s="858"/>
      <c r="G17" s="2438"/>
      <c r="H17" s="2438"/>
      <c r="I17" s="2450"/>
      <c r="J17" s="2451"/>
      <c r="K17" s="839"/>
    </row>
    <row r="18" spans="1:11" ht="15.9" customHeight="1" x14ac:dyDescent="0.3">
      <c r="A18" s="210"/>
      <c r="B18" s="209"/>
      <c r="C18" s="858"/>
      <c r="D18" s="858"/>
      <c r="E18" s="858"/>
      <c r="F18" s="858"/>
      <c r="G18" s="2438"/>
      <c r="H18" s="2438"/>
      <c r="I18" s="2450"/>
      <c r="J18" s="2451"/>
      <c r="K18" s="839"/>
    </row>
    <row r="19" spans="1:11" ht="15.9" customHeight="1" x14ac:dyDescent="0.3">
      <c r="A19" s="210"/>
      <c r="B19" s="209"/>
      <c r="C19" s="858"/>
      <c r="D19" s="858"/>
      <c r="E19" s="858"/>
      <c r="F19" s="858"/>
      <c r="G19" s="2438"/>
      <c r="H19" s="2438"/>
      <c r="I19" s="2450"/>
      <c r="J19" s="2451"/>
      <c r="K19" s="839"/>
    </row>
    <row r="20" spans="1:11" ht="15.9" customHeight="1" x14ac:dyDescent="0.3">
      <c r="A20" s="210"/>
      <c r="B20" s="209"/>
      <c r="C20" s="858"/>
      <c r="D20" s="858"/>
      <c r="E20" s="858"/>
      <c r="F20" s="858"/>
      <c r="G20" s="2438"/>
      <c r="H20" s="2438"/>
      <c r="I20" s="2450"/>
      <c r="J20" s="2451"/>
      <c r="K20" s="839"/>
    </row>
    <row r="21" spans="1:11" ht="15.9" customHeight="1" x14ac:dyDescent="0.3">
      <c r="A21" s="210"/>
      <c r="B21" s="209"/>
      <c r="C21" s="858"/>
      <c r="D21" s="858"/>
      <c r="E21" s="858"/>
      <c r="F21" s="858"/>
      <c r="G21" s="2438"/>
      <c r="H21" s="2438"/>
      <c r="I21" s="2450"/>
      <c r="J21" s="2451"/>
      <c r="K21" s="839"/>
    </row>
    <row r="22" spans="1:11" ht="15.9" customHeight="1" x14ac:dyDescent="0.3">
      <c r="A22" s="210"/>
      <c r="B22" s="209"/>
      <c r="C22" s="858"/>
      <c r="D22" s="858"/>
      <c r="E22" s="858"/>
      <c r="F22" s="858"/>
      <c r="G22" s="2438"/>
      <c r="H22" s="2438"/>
      <c r="I22" s="2450"/>
      <c r="J22" s="2451"/>
      <c r="K22" s="839"/>
    </row>
    <row r="23" spans="1:11" ht="15.9" customHeight="1" x14ac:dyDescent="0.3">
      <c r="A23" s="210"/>
      <c r="B23" s="209"/>
      <c r="C23" s="858"/>
      <c r="D23" s="858"/>
      <c r="E23" s="858"/>
      <c r="F23" s="858"/>
      <c r="G23" s="2438"/>
      <c r="H23" s="2438"/>
      <c r="I23" s="2450"/>
      <c r="J23" s="2451"/>
      <c r="K23" s="839"/>
    </row>
    <row r="24" spans="1:11" ht="15.9" customHeight="1" x14ac:dyDescent="0.3">
      <c r="A24" s="210"/>
      <c r="B24" s="209"/>
      <c r="C24" s="858"/>
      <c r="D24" s="858"/>
      <c r="E24" s="858"/>
      <c r="F24" s="858"/>
      <c r="G24" s="2438"/>
      <c r="H24" s="2438"/>
      <c r="I24" s="2450"/>
      <c r="J24" s="2451"/>
      <c r="K24" s="839"/>
    </row>
    <row r="25" spans="1:11" ht="15.9" customHeight="1" x14ac:dyDescent="0.3">
      <c r="A25" s="210"/>
      <c r="B25" s="209"/>
      <c r="C25" s="858"/>
      <c r="D25" s="858"/>
      <c r="E25" s="858"/>
      <c r="F25" s="860"/>
      <c r="G25" s="2438"/>
      <c r="H25" s="2438"/>
      <c r="I25" s="2450"/>
      <c r="J25" s="2451"/>
      <c r="K25" s="839"/>
    </row>
    <row r="26" spans="1:11" ht="15.9" customHeight="1" x14ac:dyDescent="0.3">
      <c r="A26" s="210"/>
      <c r="B26" s="209"/>
      <c r="C26" s="858"/>
      <c r="D26" s="858"/>
      <c r="E26" s="859"/>
      <c r="F26" s="858"/>
      <c r="G26" s="2438"/>
      <c r="H26" s="2438"/>
      <c r="I26" s="2450"/>
      <c r="J26" s="2451"/>
      <c r="K26" s="839"/>
    </row>
    <row r="27" spans="1:11" ht="15.9" customHeight="1" x14ac:dyDescent="0.3">
      <c r="A27" s="210"/>
      <c r="B27" s="209"/>
      <c r="C27" s="859"/>
      <c r="D27" s="859"/>
      <c r="E27" s="859"/>
      <c r="F27" s="858"/>
      <c r="G27" s="2438"/>
      <c r="H27" s="2438"/>
      <c r="I27" s="2450"/>
      <c r="J27" s="2451"/>
      <c r="K27" s="839"/>
    </row>
    <row r="28" spans="1:11" ht="15.9" customHeight="1" x14ac:dyDescent="0.3">
      <c r="A28" s="210"/>
      <c r="B28" s="209"/>
      <c r="C28" s="859"/>
      <c r="D28" s="859"/>
      <c r="E28" s="859"/>
      <c r="F28" s="859"/>
      <c r="G28" s="2438"/>
      <c r="H28" s="2438"/>
      <c r="I28" s="2450"/>
      <c r="J28" s="2451"/>
      <c r="K28" s="839"/>
    </row>
    <row r="29" spans="1:11" ht="15.9" customHeight="1" x14ac:dyDescent="0.3">
      <c r="A29" s="210"/>
      <c r="B29" s="209"/>
      <c r="C29" s="858"/>
      <c r="D29" s="858"/>
      <c r="E29" s="858"/>
      <c r="F29" s="858"/>
      <c r="G29" s="2438"/>
      <c r="H29" s="2438"/>
      <c r="I29" s="2450"/>
      <c r="J29" s="2451"/>
      <c r="K29" s="839"/>
    </row>
    <row r="30" spans="1:11" ht="15.9" customHeight="1" x14ac:dyDescent="0.3">
      <c r="A30" s="210"/>
      <c r="B30" s="209"/>
      <c r="C30" s="858"/>
      <c r="D30" s="858"/>
      <c r="E30" s="858"/>
      <c r="F30" s="858"/>
      <c r="G30" s="2438"/>
      <c r="H30" s="2438"/>
      <c r="I30" s="2450"/>
      <c r="J30" s="2451"/>
      <c r="K30" s="839"/>
    </row>
    <row r="31" spans="1:11" ht="15.9" customHeight="1" x14ac:dyDescent="0.3">
      <c r="A31" s="210"/>
      <c r="B31" s="209"/>
      <c r="C31" s="858"/>
      <c r="D31" s="858"/>
      <c r="E31" s="858"/>
      <c r="F31" s="858"/>
      <c r="G31" s="2438"/>
      <c r="H31" s="2438"/>
      <c r="I31" s="2450"/>
      <c r="J31" s="2451"/>
      <c r="K31" s="839"/>
    </row>
    <row r="32" spans="1:11" ht="15.9" customHeight="1" x14ac:dyDescent="0.3">
      <c r="A32" s="210"/>
      <c r="B32" s="209"/>
      <c r="C32" s="858"/>
      <c r="D32" s="858"/>
      <c r="E32" s="858"/>
      <c r="F32" s="858"/>
      <c r="G32" s="2438"/>
      <c r="H32" s="2438"/>
      <c r="I32" s="2450"/>
      <c r="J32" s="2451"/>
      <c r="K32" s="839"/>
    </row>
    <row r="33" spans="1:13" ht="15.9" customHeight="1" x14ac:dyDescent="0.3">
      <c r="A33" s="210"/>
      <c r="B33" s="209"/>
      <c r="C33" s="858"/>
      <c r="D33" s="858"/>
      <c r="E33" s="858"/>
      <c r="F33" s="858"/>
      <c r="G33" s="2438"/>
      <c r="H33" s="2438"/>
      <c r="I33" s="2450"/>
      <c r="J33" s="2451"/>
      <c r="K33" s="839"/>
    </row>
    <row r="34" spans="1:13" ht="15.9" customHeight="1" thickBot="1" x14ac:dyDescent="0.35">
      <c r="A34" s="861"/>
      <c r="B34" s="234"/>
      <c r="C34" s="862"/>
      <c r="D34" s="862"/>
      <c r="E34" s="862"/>
      <c r="F34" s="862"/>
      <c r="G34" s="2458"/>
      <c r="H34" s="2458"/>
      <c r="I34" s="2455"/>
      <c r="J34" s="2456"/>
      <c r="K34" s="849"/>
    </row>
    <row r="35" spans="1:13" s="184" customFormat="1" ht="16.2" x14ac:dyDescent="0.3">
      <c r="A35" s="173" t="s">
        <v>1229</v>
      </c>
      <c r="B35" s="863" t="s">
        <v>1230</v>
      </c>
      <c r="C35" s="863"/>
      <c r="D35" s="863" t="s">
        <v>2057</v>
      </c>
      <c r="E35" s="863"/>
      <c r="G35" s="864" t="s">
        <v>2077</v>
      </c>
      <c r="H35" s="864"/>
      <c r="J35" s="2454" t="s">
        <v>2310</v>
      </c>
      <c r="K35" s="2454"/>
      <c r="L35" s="183"/>
      <c r="M35" s="183"/>
    </row>
    <row r="36" spans="1:13" s="184" customFormat="1" ht="16.2" x14ac:dyDescent="0.3">
      <c r="A36" s="173"/>
      <c r="B36" s="173"/>
      <c r="C36" s="265"/>
      <c r="D36" s="216" t="s">
        <v>2059</v>
      </c>
      <c r="E36" s="216"/>
    </row>
    <row r="37" spans="1:13" s="184" customFormat="1" ht="16.2" x14ac:dyDescent="0.3">
      <c r="A37" s="183"/>
      <c r="B37" s="183"/>
      <c r="C37" s="183"/>
      <c r="D37" s="183"/>
      <c r="E37" s="2457"/>
      <c r="F37" s="2457"/>
    </row>
    <row r="38" spans="1:13" s="184" customFormat="1" ht="16.2" x14ac:dyDescent="0.3">
      <c r="A38" s="183" t="s">
        <v>2078</v>
      </c>
      <c r="B38" s="183"/>
      <c r="C38" s="183"/>
      <c r="D38" s="183"/>
      <c r="E38" s="216"/>
      <c r="F38" s="216"/>
    </row>
    <row r="39" spans="1:13" s="184" customFormat="1" ht="16.2" x14ac:dyDescent="0.3">
      <c r="A39" s="221" t="s">
        <v>2061</v>
      </c>
      <c r="B39" s="183"/>
      <c r="C39" s="183"/>
      <c r="D39" s="183"/>
      <c r="E39" s="183"/>
      <c r="F39" s="183"/>
    </row>
  </sheetData>
  <mergeCells count="64">
    <mergeCell ref="I22:J22"/>
    <mergeCell ref="I23:J23"/>
    <mergeCell ref="I24:J24"/>
    <mergeCell ref="I25:J25"/>
    <mergeCell ref="I26:J26"/>
    <mergeCell ref="I17:J17"/>
    <mergeCell ref="I18:J18"/>
    <mergeCell ref="I19:J19"/>
    <mergeCell ref="I20:J20"/>
    <mergeCell ref="I21:J21"/>
    <mergeCell ref="I12:J12"/>
    <mergeCell ref="I13:J13"/>
    <mergeCell ref="I14:J14"/>
    <mergeCell ref="I15:J15"/>
    <mergeCell ref="I16:J16"/>
    <mergeCell ref="E37:F37"/>
    <mergeCell ref="G30:H30"/>
    <mergeCell ref="G31:H31"/>
    <mergeCell ref="G32:H32"/>
    <mergeCell ref="G33:H33"/>
    <mergeCell ref="G34:H34"/>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G23:H23"/>
    <mergeCell ref="G12:H12"/>
    <mergeCell ref="G13:H13"/>
    <mergeCell ref="G14:H14"/>
    <mergeCell ref="G15:H15"/>
    <mergeCell ref="G16:H16"/>
    <mergeCell ref="G17:H17"/>
    <mergeCell ref="G18:H18"/>
    <mergeCell ref="G19:H19"/>
    <mergeCell ref="G20:H20"/>
    <mergeCell ref="G21:H21"/>
    <mergeCell ref="G22:H22"/>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x14ac:dyDescent="0.3"/>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x14ac:dyDescent="0.3">
      <c r="A1" s="865" t="s">
        <v>1300</v>
      </c>
      <c r="B1" s="866"/>
      <c r="H1" s="868" t="s">
        <v>2079</v>
      </c>
      <c r="I1" s="2461" t="s">
        <v>1140</v>
      </c>
      <c r="J1" s="2462"/>
      <c r="K1" s="147" t="s">
        <v>880</v>
      </c>
    </row>
    <row r="2" spans="1:13" ht="18" customHeight="1" thickBot="1" x14ac:dyDescent="0.35">
      <c r="A2" s="870" t="s">
        <v>2080</v>
      </c>
      <c r="B2" s="871" t="s">
        <v>2081</v>
      </c>
      <c r="C2" s="872"/>
      <c r="D2" s="872"/>
      <c r="E2" s="872"/>
      <c r="F2" s="873"/>
      <c r="G2" s="872"/>
      <c r="H2" s="874" t="s">
        <v>2082</v>
      </c>
      <c r="I2" s="2463" t="s">
        <v>2083</v>
      </c>
      <c r="J2" s="2464"/>
      <c r="K2" s="869"/>
    </row>
    <row r="3" spans="1:13" ht="18" customHeight="1" x14ac:dyDescent="0.3">
      <c r="A3" s="875"/>
      <c r="B3" s="875"/>
      <c r="C3" s="875"/>
    </row>
    <row r="4" spans="1:13" ht="24" customHeight="1" x14ac:dyDescent="0.3">
      <c r="A4" s="875"/>
      <c r="B4" s="875"/>
      <c r="C4" s="876" t="s">
        <v>2084</v>
      </c>
      <c r="D4" s="877"/>
      <c r="E4" s="877"/>
      <c r="F4" s="878"/>
      <c r="G4" s="879"/>
    </row>
    <row r="5" spans="1:13" ht="18" customHeight="1" x14ac:dyDescent="0.3"/>
    <row r="6" spans="1:13" ht="18" customHeight="1" thickBot="1" x14ac:dyDescent="0.35">
      <c r="A6" s="2465" t="s">
        <v>2226</v>
      </c>
      <c r="B6" s="2465"/>
      <c r="C6" s="2465"/>
      <c r="D6" s="2465"/>
      <c r="E6" s="2465"/>
      <c r="F6" s="2465"/>
      <c r="G6" s="2465"/>
      <c r="H6" s="2465"/>
      <c r="I6" s="872"/>
      <c r="J6" s="880" t="s">
        <v>2085</v>
      </c>
      <c r="K6" s="881" t="s">
        <v>1544</v>
      </c>
      <c r="L6" s="881" t="s">
        <v>1544</v>
      </c>
      <c r="M6" s="881" t="s">
        <v>1544</v>
      </c>
    </row>
    <row r="7" spans="1:13" ht="18" customHeight="1" x14ac:dyDescent="0.3">
      <c r="A7" s="882"/>
      <c r="B7" s="883"/>
      <c r="C7" s="884"/>
      <c r="D7" s="885"/>
      <c r="E7" s="886" t="s">
        <v>2086</v>
      </c>
      <c r="F7" s="887"/>
      <c r="G7" s="888"/>
      <c r="H7" s="887"/>
      <c r="I7" s="889"/>
      <c r="J7" s="882"/>
    </row>
    <row r="8" spans="1:13" ht="18" customHeight="1" x14ac:dyDescent="0.3">
      <c r="A8" s="890" t="s">
        <v>2087</v>
      </c>
      <c r="B8" s="891"/>
      <c r="C8" s="892" t="s">
        <v>2088</v>
      </c>
      <c r="D8" s="892" t="s">
        <v>2089</v>
      </c>
      <c r="E8" s="892" t="s">
        <v>2090</v>
      </c>
      <c r="F8" s="893" t="s">
        <v>2091</v>
      </c>
      <c r="G8" s="893" t="s">
        <v>2092</v>
      </c>
      <c r="H8" s="893" t="s">
        <v>2093</v>
      </c>
      <c r="I8" s="894"/>
      <c r="J8" s="881" t="s">
        <v>2094</v>
      </c>
      <c r="K8" s="881" t="s">
        <v>1544</v>
      </c>
    </row>
    <row r="9" spans="1:13" ht="18" customHeight="1" x14ac:dyDescent="0.3">
      <c r="A9" s="895" t="s">
        <v>2095</v>
      </c>
      <c r="B9" s="896"/>
      <c r="C9" s="896"/>
      <c r="D9" s="896"/>
      <c r="E9" s="896"/>
      <c r="F9" s="897" t="s">
        <v>2096</v>
      </c>
      <c r="G9" s="897" t="s">
        <v>2097</v>
      </c>
      <c r="H9" s="897" t="s">
        <v>2098</v>
      </c>
      <c r="I9" s="898"/>
      <c r="J9" s="899"/>
      <c r="K9" s="881" t="s">
        <v>1544</v>
      </c>
      <c r="L9" s="881" t="s">
        <v>1544</v>
      </c>
    </row>
    <row r="10" spans="1:13" ht="25.5" customHeight="1" x14ac:dyDescent="0.3">
      <c r="A10" s="900" t="s">
        <v>2099</v>
      </c>
      <c r="B10" s="901"/>
      <c r="C10" s="902"/>
      <c r="D10" s="902"/>
      <c r="E10" s="902"/>
      <c r="F10" s="903"/>
      <c r="G10" s="903"/>
      <c r="H10" s="904"/>
      <c r="I10" s="905"/>
      <c r="J10" s="906"/>
    </row>
    <row r="11" spans="1:13" ht="18" customHeight="1" x14ac:dyDescent="0.3">
      <c r="A11" s="907"/>
      <c r="B11" s="908"/>
      <c r="C11" s="909"/>
      <c r="D11" s="909"/>
      <c r="E11" s="909"/>
      <c r="F11" s="910"/>
      <c r="G11" s="910"/>
      <c r="H11" s="911"/>
      <c r="I11" s="912"/>
      <c r="J11" s="913"/>
    </row>
    <row r="12" spans="1:13" ht="18" customHeight="1" x14ac:dyDescent="0.3">
      <c r="A12" s="881" t="s">
        <v>2100</v>
      </c>
      <c r="B12" s="892" t="s">
        <v>2101</v>
      </c>
      <c r="C12" s="914"/>
      <c r="D12" s="914"/>
      <c r="E12" s="914"/>
      <c r="F12" s="903"/>
      <c r="G12" s="903"/>
      <c r="H12" s="904"/>
      <c r="I12" s="915"/>
      <c r="J12" s="906"/>
    </row>
    <row r="13" spans="1:13" ht="18" customHeight="1" x14ac:dyDescent="0.3">
      <c r="B13" s="892" t="s">
        <v>2102</v>
      </c>
      <c r="C13" s="892"/>
      <c r="D13" s="892"/>
      <c r="E13" s="892"/>
      <c r="F13" s="903"/>
      <c r="G13" s="903"/>
      <c r="H13" s="904"/>
      <c r="I13" s="915"/>
      <c r="J13" s="906"/>
    </row>
    <row r="14" spans="1:13" ht="18" customHeight="1" x14ac:dyDescent="0.3">
      <c r="A14" s="881" t="s">
        <v>2103</v>
      </c>
      <c r="B14" s="902"/>
      <c r="C14" s="902"/>
      <c r="D14" s="902"/>
      <c r="E14" s="902"/>
      <c r="F14" s="903"/>
      <c r="G14" s="903"/>
      <c r="H14" s="904"/>
      <c r="I14" s="915"/>
      <c r="J14" s="906"/>
    </row>
    <row r="15" spans="1:13" ht="18" customHeight="1" x14ac:dyDescent="0.3">
      <c r="A15" s="899"/>
      <c r="B15" s="916"/>
      <c r="C15" s="916"/>
      <c r="D15" s="916"/>
      <c r="E15" s="916"/>
      <c r="F15" s="917"/>
      <c r="G15" s="917"/>
      <c r="H15" s="918"/>
      <c r="I15" s="905"/>
      <c r="J15" s="919"/>
    </row>
    <row r="16" spans="1:13" ht="18" customHeight="1" x14ac:dyDescent="0.3">
      <c r="B16" s="908"/>
      <c r="C16" s="909"/>
      <c r="D16" s="909"/>
      <c r="E16" s="909"/>
      <c r="F16" s="910"/>
      <c r="G16" s="910"/>
      <c r="H16" s="911"/>
      <c r="I16" s="915"/>
      <c r="J16" s="906"/>
    </row>
    <row r="17" spans="1:10" ht="18" customHeight="1" x14ac:dyDescent="0.3">
      <c r="A17" s="881" t="s">
        <v>2104</v>
      </c>
      <c r="B17" s="892" t="s">
        <v>2101</v>
      </c>
      <c r="C17" s="914"/>
      <c r="D17" s="914"/>
      <c r="E17" s="914"/>
      <c r="F17" s="903"/>
      <c r="G17" s="903"/>
      <c r="H17" s="904"/>
      <c r="I17" s="915"/>
      <c r="J17" s="906"/>
    </row>
    <row r="18" spans="1:10" ht="18" customHeight="1" x14ac:dyDescent="0.3">
      <c r="B18" s="1201" t="s">
        <v>2256</v>
      </c>
      <c r="C18" s="1201" t="s">
        <v>2258</v>
      </c>
      <c r="D18" s="1202">
        <f>SUM(E18:I18)</f>
        <v>23712</v>
      </c>
      <c r="E18" s="1202"/>
      <c r="F18" s="1203"/>
      <c r="G18" s="1203">
        <v>21634</v>
      </c>
      <c r="H18" s="2466">
        <v>2078</v>
      </c>
      <c r="I18" s="2467"/>
      <c r="J18" s="906"/>
    </row>
    <row r="19" spans="1:10" ht="18" customHeight="1" x14ac:dyDescent="0.3">
      <c r="A19" s="881" t="s">
        <v>2105</v>
      </c>
      <c r="B19" s="1198" t="s">
        <v>2257</v>
      </c>
      <c r="C19" s="1198" t="s">
        <v>2259</v>
      </c>
      <c r="D19" s="1199">
        <f>SUM(E19:I19)</f>
        <v>70702</v>
      </c>
      <c r="E19" s="1199"/>
      <c r="F19" s="1200"/>
      <c r="G19" s="1200">
        <v>57672</v>
      </c>
      <c r="H19" s="2459">
        <v>13030</v>
      </c>
      <c r="I19" s="2460"/>
      <c r="J19" s="906"/>
    </row>
    <row r="20" spans="1:10" ht="18" customHeight="1" x14ac:dyDescent="0.3">
      <c r="A20" s="881"/>
      <c r="B20" s="902"/>
      <c r="C20" s="914"/>
      <c r="D20" s="914"/>
      <c r="E20" s="914"/>
      <c r="F20" s="903"/>
      <c r="G20" s="903"/>
      <c r="H20" s="904"/>
      <c r="I20" s="915"/>
      <c r="J20" s="906"/>
    </row>
    <row r="21" spans="1:10" ht="18" customHeight="1" x14ac:dyDescent="0.3">
      <c r="B21" s="902"/>
      <c r="C21" s="902"/>
      <c r="D21" s="902"/>
      <c r="E21" s="902"/>
      <c r="F21" s="903"/>
      <c r="G21" s="903"/>
      <c r="H21" s="904"/>
      <c r="I21" s="915"/>
      <c r="J21" s="906"/>
    </row>
    <row r="22" spans="1:10" ht="18" customHeight="1" x14ac:dyDescent="0.3">
      <c r="A22" s="907"/>
      <c r="B22" s="908"/>
      <c r="C22" s="909"/>
      <c r="D22" s="909"/>
      <c r="E22" s="909"/>
      <c r="F22" s="910"/>
      <c r="G22" s="910"/>
      <c r="H22" s="911"/>
      <c r="I22" s="912"/>
      <c r="J22" s="913"/>
    </row>
    <row r="23" spans="1:10" ht="18" customHeight="1" x14ac:dyDescent="0.3">
      <c r="A23" s="881" t="s">
        <v>2106</v>
      </c>
      <c r="B23" s="892" t="s">
        <v>2101</v>
      </c>
      <c r="C23" s="920"/>
      <c r="D23" s="920"/>
      <c r="E23" s="920"/>
      <c r="F23" s="903"/>
      <c r="G23" s="903"/>
      <c r="H23" s="906"/>
      <c r="I23" s="890"/>
      <c r="J23" s="906"/>
    </row>
    <row r="24" spans="1:10" ht="18" customHeight="1" x14ac:dyDescent="0.3">
      <c r="B24" s="892" t="s">
        <v>2102</v>
      </c>
      <c r="C24" s="914"/>
      <c r="D24" s="914"/>
      <c r="E24" s="914"/>
      <c r="F24" s="903"/>
      <c r="G24" s="903"/>
      <c r="H24" s="921"/>
      <c r="I24" s="922"/>
      <c r="J24" s="906"/>
    </row>
    <row r="25" spans="1:10" ht="18" customHeight="1" x14ac:dyDescent="0.3">
      <c r="B25" s="902"/>
      <c r="C25" s="914"/>
      <c r="D25" s="914"/>
      <c r="E25" s="914"/>
      <c r="F25" s="903"/>
      <c r="G25" s="903"/>
      <c r="H25" s="904"/>
      <c r="I25" s="915"/>
      <c r="J25" s="906"/>
    </row>
    <row r="26" spans="1:10" ht="18" customHeight="1" x14ac:dyDescent="0.3">
      <c r="A26" s="881" t="s">
        <v>2107</v>
      </c>
      <c r="B26" s="902"/>
      <c r="C26" s="914"/>
      <c r="D26" s="914"/>
      <c r="E26" s="914"/>
      <c r="F26" s="903"/>
      <c r="G26" s="903"/>
      <c r="H26" s="904"/>
      <c r="I26" s="915"/>
      <c r="J26" s="906"/>
    </row>
    <row r="27" spans="1:10" ht="18" customHeight="1" x14ac:dyDescent="0.3">
      <c r="A27" s="899"/>
      <c r="B27" s="896"/>
      <c r="C27" s="916"/>
      <c r="D27" s="916"/>
      <c r="E27" s="916"/>
      <c r="F27" s="917"/>
      <c r="G27" s="917"/>
      <c r="H27" s="918"/>
      <c r="I27" s="905"/>
      <c r="J27" s="919"/>
    </row>
    <row r="28" spans="1:10" ht="18" customHeight="1" x14ac:dyDescent="0.3">
      <c r="B28" s="923"/>
      <c r="C28" s="902"/>
      <c r="D28" s="902"/>
      <c r="E28" s="902"/>
      <c r="F28" s="903"/>
      <c r="G28" s="903"/>
      <c r="H28" s="904"/>
      <c r="I28" s="915"/>
      <c r="J28" s="906"/>
    </row>
    <row r="29" spans="1:10" ht="18" customHeight="1" x14ac:dyDescent="0.3">
      <c r="A29" s="881" t="s">
        <v>2108</v>
      </c>
      <c r="B29" s="892" t="s">
        <v>2101</v>
      </c>
      <c r="C29" s="902"/>
      <c r="D29" s="902"/>
      <c r="E29" s="902"/>
      <c r="F29" s="903"/>
      <c r="G29" s="903"/>
      <c r="H29" s="904"/>
      <c r="I29" s="915"/>
      <c r="J29" s="906"/>
    </row>
    <row r="30" spans="1:10" ht="18" customHeight="1" x14ac:dyDescent="0.3">
      <c r="A30" s="881" t="s">
        <v>2109</v>
      </c>
      <c r="B30" s="892" t="s">
        <v>2102</v>
      </c>
      <c r="C30" s="902"/>
      <c r="D30" s="902"/>
      <c r="E30" s="902"/>
      <c r="F30" s="903"/>
      <c r="G30" s="903"/>
      <c r="H30" s="904"/>
      <c r="I30" s="915"/>
      <c r="J30" s="906"/>
    </row>
    <row r="31" spans="1:10" ht="18" customHeight="1" x14ac:dyDescent="0.3">
      <c r="A31" s="881" t="s">
        <v>2107</v>
      </c>
      <c r="B31" s="892"/>
      <c r="C31" s="902"/>
      <c r="D31" s="902"/>
      <c r="E31" s="902"/>
      <c r="F31" s="903"/>
      <c r="G31" s="903"/>
      <c r="H31" s="904"/>
      <c r="I31" s="915"/>
      <c r="J31" s="906"/>
    </row>
    <row r="32" spans="1:10" ht="18" customHeight="1" x14ac:dyDescent="0.3">
      <c r="A32" s="881" t="s">
        <v>2110</v>
      </c>
      <c r="B32" s="892"/>
      <c r="C32" s="902"/>
      <c r="D32" s="902"/>
      <c r="E32" s="902"/>
      <c r="F32" s="903"/>
      <c r="G32" s="903"/>
      <c r="H32" s="904"/>
      <c r="I32" s="915"/>
      <c r="J32" s="906"/>
    </row>
    <row r="33" spans="1:11" ht="16.5" customHeight="1" thickBot="1" x14ac:dyDescent="0.35">
      <c r="A33" s="924"/>
      <c r="B33" s="925"/>
      <c r="C33" s="925"/>
      <c r="D33" s="925"/>
      <c r="E33" s="925"/>
      <c r="F33" s="926"/>
      <c r="G33" s="926"/>
      <c r="H33" s="927"/>
      <c r="I33" s="928"/>
      <c r="J33" s="929"/>
    </row>
    <row r="34" spans="1:11" s="932" customFormat="1" ht="16.5" customHeight="1" x14ac:dyDescent="0.3">
      <c r="A34" s="930" t="s">
        <v>2111</v>
      </c>
      <c r="B34" s="931" t="s">
        <v>974</v>
      </c>
      <c r="E34" s="933" t="s">
        <v>1815</v>
      </c>
      <c r="H34" s="933" t="s">
        <v>2112</v>
      </c>
      <c r="J34" s="931"/>
      <c r="K34" s="930"/>
    </row>
    <row r="35" spans="1:11" s="932" customFormat="1" ht="16.5" customHeight="1" x14ac:dyDescent="0.3">
      <c r="E35" s="933" t="s">
        <v>1016</v>
      </c>
    </row>
    <row r="36" spans="1:11" s="932" customFormat="1" x14ac:dyDescent="0.3">
      <c r="J36" s="934" t="s">
        <v>2260</v>
      </c>
    </row>
    <row r="37" spans="1:11" s="932" customFormat="1" ht="16.5" customHeight="1" x14ac:dyDescent="0.3">
      <c r="A37" s="933" t="s">
        <v>2113</v>
      </c>
      <c r="J37" s="930"/>
    </row>
    <row r="38" spans="1:11" s="932" customFormat="1" ht="16.5" customHeight="1" x14ac:dyDescent="0.3">
      <c r="A38" s="933" t="s">
        <v>2114</v>
      </c>
    </row>
    <row r="39" spans="1:11" s="932" customFormat="1" ht="16.5" customHeight="1" x14ac:dyDescent="0.3">
      <c r="A39" s="933" t="s">
        <v>2115</v>
      </c>
      <c r="J39" s="933"/>
    </row>
    <row r="44" spans="1:11" x14ac:dyDescent="0.3">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x14ac:dyDescent="0.3"/>
  <cols>
    <col min="1" max="1" width="93.6640625" customWidth="1"/>
  </cols>
  <sheetData>
    <row r="1" spans="1:2" ht="19.8" x14ac:dyDescent="0.3">
      <c r="A1" s="12" t="s">
        <v>810</v>
      </c>
      <c r="B1" s="1" t="s">
        <v>15</v>
      </c>
    </row>
    <row r="2" spans="1:2" ht="19.8" x14ac:dyDescent="0.3">
      <c r="A2" s="13" t="s">
        <v>540</v>
      </c>
    </row>
    <row r="3" spans="1:2" ht="19.8" x14ac:dyDescent="0.3">
      <c r="A3" s="13" t="s">
        <v>285</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17" t="s">
        <v>286</v>
      </c>
    </row>
    <row r="15" spans="1:2" ht="19.8" x14ac:dyDescent="0.3">
      <c r="A15" s="10" t="s">
        <v>211</v>
      </c>
    </row>
    <row r="16" spans="1:2" ht="19.8" x14ac:dyDescent="0.3">
      <c r="A16" s="9" t="s">
        <v>7</v>
      </c>
    </row>
    <row r="17" spans="1:1" ht="39.6" x14ac:dyDescent="0.3">
      <c r="A17" s="10" t="s">
        <v>265</v>
      </c>
    </row>
    <row r="18" spans="1:1" ht="19.8" x14ac:dyDescent="0.3">
      <c r="A18" s="10" t="s">
        <v>287</v>
      </c>
    </row>
    <row r="19" spans="1:1" ht="19.8" x14ac:dyDescent="0.3">
      <c r="A19" s="10" t="s">
        <v>288</v>
      </c>
    </row>
    <row r="20" spans="1:1" ht="19.8" x14ac:dyDescent="0.3">
      <c r="A20" s="10" t="s">
        <v>268</v>
      </c>
    </row>
    <row r="21" spans="1:1" ht="19.8" x14ac:dyDescent="0.3">
      <c r="A21" s="10" t="s">
        <v>269</v>
      </c>
    </row>
    <row r="22" spans="1:1" ht="19.8" x14ac:dyDescent="0.3">
      <c r="A22" s="10" t="s">
        <v>220</v>
      </c>
    </row>
    <row r="23" spans="1:1" ht="19.8" x14ac:dyDescent="0.3">
      <c r="A23" s="10" t="s">
        <v>254</v>
      </c>
    </row>
    <row r="24" spans="1:1" ht="19.8" x14ac:dyDescent="0.3">
      <c r="A24" s="10" t="s">
        <v>135</v>
      </c>
    </row>
    <row r="25" spans="1:1" ht="19.8" x14ac:dyDescent="0.3">
      <c r="A25" s="10" t="s">
        <v>578</v>
      </c>
    </row>
    <row r="26" spans="1:1" ht="19.8" x14ac:dyDescent="0.3">
      <c r="A26" s="10" t="s">
        <v>9</v>
      </c>
    </row>
    <row r="27" spans="1:1" ht="19.8" x14ac:dyDescent="0.3">
      <c r="A27" s="14" t="s">
        <v>10</v>
      </c>
    </row>
    <row r="28" spans="1:1" ht="39.6" x14ac:dyDescent="0.3">
      <c r="A28" s="10" t="s">
        <v>580</v>
      </c>
    </row>
    <row r="29" spans="1:1" ht="39.6" x14ac:dyDescent="0.3">
      <c r="A29" s="10" t="s">
        <v>579</v>
      </c>
    </row>
    <row r="30" spans="1:1" ht="19.8" x14ac:dyDescent="0.3">
      <c r="A30" s="14" t="s">
        <v>11</v>
      </c>
    </row>
    <row r="31" spans="1:1" ht="39.6" x14ac:dyDescent="0.3">
      <c r="A31" s="10" t="s">
        <v>289</v>
      </c>
    </row>
    <row r="32" spans="1:1" ht="19.8" x14ac:dyDescent="0.3">
      <c r="A32" s="10" t="s">
        <v>39</v>
      </c>
    </row>
    <row r="33" spans="1:1" ht="39.6" x14ac:dyDescent="0.3">
      <c r="A33" s="15" t="s">
        <v>14</v>
      </c>
    </row>
    <row r="34" spans="1:1" ht="20.399999999999999" thickBot="1" x14ac:dyDescent="0.35">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x14ac:dyDescent="0.3"/>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x14ac:dyDescent="0.3">
      <c r="A1" s="935" t="s">
        <v>1086</v>
      </c>
      <c r="B1" s="2473"/>
      <c r="C1" s="2473"/>
      <c r="D1" s="2473"/>
      <c r="S1" s="2469" t="s">
        <v>1058</v>
      </c>
      <c r="T1" s="2469"/>
      <c r="U1" s="2468" t="s">
        <v>2116</v>
      </c>
      <c r="V1" s="2468"/>
      <c r="W1" s="147" t="s">
        <v>880</v>
      </c>
    </row>
    <row r="2" spans="1:23" s="936" customFormat="1" ht="12.9" customHeight="1" x14ac:dyDescent="0.3">
      <c r="A2" s="935" t="s">
        <v>2117</v>
      </c>
      <c r="B2" s="937" t="s">
        <v>2118</v>
      </c>
      <c r="C2" s="937"/>
      <c r="D2" s="937"/>
      <c r="E2" s="937"/>
      <c r="F2" s="937"/>
      <c r="G2" s="937"/>
      <c r="H2" s="937"/>
      <c r="I2" s="937"/>
      <c r="J2" s="937"/>
      <c r="K2" s="937"/>
      <c r="L2" s="937"/>
      <c r="M2" s="937"/>
      <c r="N2" s="937"/>
      <c r="O2" s="937"/>
      <c r="P2" s="937"/>
      <c r="Q2" s="937"/>
      <c r="R2" s="937"/>
      <c r="S2" s="2469" t="s">
        <v>1884</v>
      </c>
      <c r="T2" s="2469"/>
      <c r="U2" s="2470" t="s">
        <v>2119</v>
      </c>
      <c r="V2" s="2470"/>
    </row>
    <row r="3" spans="1:23" ht="23.25" customHeight="1" x14ac:dyDescent="0.3">
      <c r="G3" s="2472" t="s">
        <v>2120</v>
      </c>
      <c r="H3" s="2472"/>
      <c r="I3" s="2472"/>
      <c r="J3" s="2472"/>
      <c r="K3" s="2472"/>
      <c r="L3" s="2472"/>
      <c r="M3" s="2472"/>
      <c r="N3" s="2472"/>
      <c r="O3" s="2472"/>
    </row>
    <row r="4" spans="1:23" ht="12" customHeight="1" x14ac:dyDescent="0.3">
      <c r="J4" s="2474" t="s">
        <v>2237</v>
      </c>
      <c r="K4" s="2474"/>
      <c r="L4" s="2474"/>
    </row>
    <row r="5" spans="1:23" ht="12" customHeight="1" x14ac:dyDescent="0.3">
      <c r="A5" s="939"/>
      <c r="B5" s="939"/>
      <c r="C5" s="939"/>
      <c r="D5" s="939"/>
      <c r="E5" s="939"/>
      <c r="F5" s="939"/>
      <c r="G5" s="939"/>
      <c r="H5" s="939"/>
      <c r="I5" s="939"/>
      <c r="J5" s="939"/>
      <c r="K5" s="939"/>
      <c r="L5" s="939"/>
      <c r="M5" s="939"/>
      <c r="N5" s="939"/>
      <c r="O5" s="939"/>
      <c r="P5" s="939"/>
      <c r="Q5" s="939"/>
      <c r="R5" s="939"/>
      <c r="S5" s="939"/>
      <c r="T5" s="939"/>
      <c r="U5" s="940" t="s">
        <v>2121</v>
      </c>
      <c r="V5" s="941" t="s">
        <v>2122</v>
      </c>
    </row>
    <row r="6" spans="1:23" s="936" customFormat="1" ht="15.75" customHeight="1" x14ac:dyDescent="0.3">
      <c r="A6" s="2475" t="s">
        <v>2123</v>
      </c>
      <c r="B6" s="2469" t="s">
        <v>1066</v>
      </c>
      <c r="C6" s="2469"/>
      <c r="D6" s="2469"/>
      <c r="E6" s="2469" t="s">
        <v>2124</v>
      </c>
      <c r="F6" s="2469"/>
      <c r="G6" s="2469"/>
      <c r="H6" s="2469"/>
      <c r="I6" s="2469"/>
      <c r="J6" s="2469"/>
      <c r="K6" s="2469"/>
      <c r="L6" s="2469"/>
      <c r="M6" s="2469"/>
      <c r="N6" s="2469" t="s">
        <v>2125</v>
      </c>
      <c r="O6" s="2469"/>
      <c r="P6" s="2469"/>
      <c r="Q6" s="2469"/>
      <c r="R6" s="2469"/>
      <c r="S6" s="2469"/>
      <c r="T6" s="2469"/>
      <c r="U6" s="2469"/>
      <c r="V6" s="2469"/>
    </row>
    <row r="7" spans="1:23" s="936" customFormat="1" ht="15.75" customHeight="1" x14ac:dyDescent="0.3">
      <c r="A7" s="2475"/>
      <c r="B7" s="2469" t="s">
        <v>1698</v>
      </c>
      <c r="C7" s="2469" t="s">
        <v>2126</v>
      </c>
      <c r="D7" s="2469" t="s">
        <v>2127</v>
      </c>
      <c r="E7" s="2469" t="s">
        <v>1698</v>
      </c>
      <c r="F7" s="2469"/>
      <c r="G7" s="2469"/>
      <c r="H7" s="2469" t="s">
        <v>1698</v>
      </c>
      <c r="I7" s="2471" t="s">
        <v>2126</v>
      </c>
      <c r="J7" s="2471"/>
      <c r="K7" s="2469" t="s">
        <v>1698</v>
      </c>
      <c r="L7" s="2471" t="s">
        <v>2127</v>
      </c>
      <c r="M7" s="2471"/>
      <c r="N7" s="2469" t="s">
        <v>1698</v>
      </c>
      <c r="O7" s="2469"/>
      <c r="P7" s="2469"/>
      <c r="Q7" s="2469" t="s">
        <v>1698</v>
      </c>
      <c r="R7" s="2471" t="s">
        <v>2126</v>
      </c>
      <c r="S7" s="2471"/>
      <c r="T7" s="2469" t="s">
        <v>1698</v>
      </c>
      <c r="U7" s="2471" t="s">
        <v>2127</v>
      </c>
      <c r="V7" s="2471"/>
    </row>
    <row r="8" spans="1:23" s="936" customFormat="1" ht="27" customHeight="1" x14ac:dyDescent="0.3">
      <c r="A8" s="2475"/>
      <c r="B8" s="2469"/>
      <c r="C8" s="2469"/>
      <c r="D8" s="2469"/>
      <c r="E8" s="935" t="s">
        <v>1072</v>
      </c>
      <c r="F8" s="935" t="s">
        <v>2128</v>
      </c>
      <c r="G8" s="942" t="s">
        <v>2129</v>
      </c>
      <c r="H8" s="2469"/>
      <c r="I8" s="942" t="s">
        <v>2128</v>
      </c>
      <c r="J8" s="942" t="s">
        <v>2129</v>
      </c>
      <c r="K8" s="2469"/>
      <c r="L8" s="942" t="s">
        <v>2128</v>
      </c>
      <c r="M8" s="942" t="s">
        <v>2129</v>
      </c>
      <c r="N8" s="935" t="s">
        <v>1072</v>
      </c>
      <c r="O8" s="935" t="s">
        <v>2128</v>
      </c>
      <c r="P8" s="942" t="s">
        <v>2129</v>
      </c>
      <c r="Q8" s="2469"/>
      <c r="R8" s="942" t="s">
        <v>2128</v>
      </c>
      <c r="S8" s="942" t="s">
        <v>2129</v>
      </c>
      <c r="T8" s="2469"/>
      <c r="U8" s="942" t="s">
        <v>2128</v>
      </c>
      <c r="V8" s="942" t="s">
        <v>2129</v>
      </c>
    </row>
    <row r="9" spans="1:23" s="936" customFormat="1" ht="15" customHeight="1" x14ac:dyDescent="0.3">
      <c r="A9" s="943" t="s">
        <v>1066</v>
      </c>
      <c r="B9" s="944"/>
      <c r="C9" s="944"/>
      <c r="D9" s="944"/>
      <c r="E9" s="944"/>
      <c r="F9" s="944"/>
      <c r="G9" s="944"/>
      <c r="H9" s="944"/>
      <c r="I9" s="944"/>
      <c r="J9" s="944"/>
      <c r="K9" s="944"/>
      <c r="L9" s="944"/>
      <c r="M9" s="944"/>
      <c r="N9" s="944"/>
      <c r="O9" s="944"/>
      <c r="P9" s="944"/>
      <c r="Q9" s="944"/>
      <c r="R9" s="944"/>
      <c r="S9" s="944"/>
      <c r="T9" s="944"/>
      <c r="U9" s="944"/>
      <c r="V9" s="944"/>
    </row>
    <row r="10" spans="1:23" ht="15" customHeight="1" x14ac:dyDescent="0.3">
      <c r="A10" s="945" t="s">
        <v>2178</v>
      </c>
      <c r="B10" s="1275">
        <f>SUM(C10:D10)</f>
        <v>82</v>
      </c>
      <c r="C10" s="1275">
        <f>H10+Q10+'漁業從業人數-續'!F10+'漁業從業人數-續'!O10+'漁業從業人數-續'!R10+'漁業從業人數-續'!U10</f>
        <v>17</v>
      </c>
      <c r="D10" s="1275">
        <f>K10+T10+'漁業從業人數-續'!J10+'漁業從業人數-續'!P10+'漁業從業人數-續'!S10+'漁業從業人數-續'!V10</f>
        <v>65</v>
      </c>
      <c r="E10" s="1275">
        <f>SUM(F10:G10)</f>
        <v>0</v>
      </c>
      <c r="F10" s="1275">
        <f>I10+L10</f>
        <v>0</v>
      </c>
      <c r="G10" s="1275">
        <f>J10+M10</f>
        <v>0</v>
      </c>
      <c r="H10" s="1275">
        <f>SUM(I10:J10)</f>
        <v>0</v>
      </c>
      <c r="I10" s="946">
        <v>0</v>
      </c>
      <c r="J10" s="946">
        <v>0</v>
      </c>
      <c r="K10" s="1275">
        <f>SUM(L10:M10)</f>
        <v>0</v>
      </c>
      <c r="L10" s="946">
        <v>0</v>
      </c>
      <c r="M10" s="946">
        <v>0</v>
      </c>
      <c r="N10" s="1275">
        <f>SUM(O10:P10)</f>
        <v>0</v>
      </c>
      <c r="O10" s="1275">
        <f>R10+U10</f>
        <v>0</v>
      </c>
      <c r="P10" s="1275">
        <f>S10+V10</f>
        <v>0</v>
      </c>
      <c r="Q10" s="1275">
        <f>SUM(R10:S10)</f>
        <v>0</v>
      </c>
      <c r="R10" s="946">
        <v>0</v>
      </c>
      <c r="S10" s="946">
        <v>0</v>
      </c>
      <c r="T10" s="1275">
        <f>SUM(U10:V10)</f>
        <v>0</v>
      </c>
      <c r="U10" s="946">
        <v>0</v>
      </c>
      <c r="V10" s="946">
        <v>0</v>
      </c>
    </row>
    <row r="11" spans="1:23" ht="15" customHeight="1" x14ac:dyDescent="0.3">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x14ac:dyDescent="0.3">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x14ac:dyDescent="0.3">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x14ac:dyDescent="0.3">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x14ac:dyDescent="0.3">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x14ac:dyDescent="0.3">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x14ac:dyDescent="0.3">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x14ac:dyDescent="0.3">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x14ac:dyDescent="0.3">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x14ac:dyDescent="0.3">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x14ac:dyDescent="0.3">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x14ac:dyDescent="0.3">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x14ac:dyDescent="0.3">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x14ac:dyDescent="0.3">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x14ac:dyDescent="0.3">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x14ac:dyDescent="0.3">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x14ac:dyDescent="0.3">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x14ac:dyDescent="0.3">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x14ac:dyDescent="0.3">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x14ac:dyDescent="0.3">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A6:A8"/>
    <mergeCell ref="B6:D6"/>
    <mergeCell ref="E6:M6"/>
    <mergeCell ref="N6:V6"/>
    <mergeCell ref="B7:B8"/>
    <mergeCell ref="C7:C8"/>
    <mergeCell ref="D7:D8"/>
    <mergeCell ref="E7:G7"/>
    <mergeCell ref="H7:H8"/>
    <mergeCell ref="T7:T8"/>
    <mergeCell ref="U7:V7"/>
    <mergeCell ref="I7:J7"/>
    <mergeCell ref="K7:K8"/>
    <mergeCell ref="B1:D1"/>
    <mergeCell ref="S1:T1"/>
    <mergeCell ref="Q7:Q8"/>
    <mergeCell ref="R7:S7"/>
    <mergeCell ref="J4:L4"/>
    <mergeCell ref="U1:V1"/>
    <mergeCell ref="S2:T2"/>
    <mergeCell ref="U2:V2"/>
    <mergeCell ref="L7:M7"/>
    <mergeCell ref="N7:P7"/>
    <mergeCell ref="G3:O3"/>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x14ac:dyDescent="0.3"/>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x14ac:dyDescent="0.3">
      <c r="A1" s="935" t="s">
        <v>1086</v>
      </c>
      <c r="B1" s="2473"/>
      <c r="C1" s="2473"/>
      <c r="D1" s="2473"/>
      <c r="E1" s="2473"/>
      <c r="S1" s="2469" t="s">
        <v>1058</v>
      </c>
      <c r="T1" s="2469"/>
      <c r="U1" s="2468" t="s">
        <v>2116</v>
      </c>
      <c r="V1" s="2468"/>
      <c r="W1" s="147" t="s">
        <v>880</v>
      </c>
    </row>
    <row r="2" spans="1:23" ht="12.9" customHeight="1" x14ac:dyDescent="0.3">
      <c r="A2" s="935" t="s">
        <v>2130</v>
      </c>
      <c r="B2" s="937" t="s">
        <v>2131</v>
      </c>
      <c r="C2" s="937"/>
      <c r="D2" s="937"/>
      <c r="E2" s="937"/>
      <c r="F2" s="939"/>
      <c r="G2" s="939"/>
      <c r="H2" s="939"/>
      <c r="I2" s="939"/>
      <c r="J2" s="939"/>
      <c r="K2" s="939"/>
      <c r="L2" s="939"/>
      <c r="M2" s="939"/>
      <c r="N2" s="939"/>
      <c r="O2" s="939"/>
      <c r="P2" s="939"/>
      <c r="Q2" s="939"/>
      <c r="R2" s="939"/>
      <c r="S2" s="2469" t="s">
        <v>1884</v>
      </c>
      <c r="T2" s="2469"/>
      <c r="U2" s="2476" t="s">
        <v>2119</v>
      </c>
      <c r="V2" s="2476"/>
    </row>
    <row r="3" spans="1:23" ht="23.25" customHeight="1" x14ac:dyDescent="0.3">
      <c r="G3" s="2472" t="s">
        <v>2132</v>
      </c>
      <c r="H3" s="2472"/>
      <c r="I3" s="2472"/>
      <c r="J3" s="2472"/>
      <c r="K3" s="2472"/>
      <c r="L3" s="2472"/>
      <c r="M3" s="2472"/>
      <c r="N3" s="2472"/>
      <c r="O3" s="2472"/>
      <c r="P3" s="2472"/>
      <c r="Q3" s="2472"/>
      <c r="U3" s="940" t="s">
        <v>2121</v>
      </c>
      <c r="V3" s="941" t="s">
        <v>2122</v>
      </c>
    </row>
    <row r="4" spans="1:23" ht="12" customHeight="1" x14ac:dyDescent="0.3">
      <c r="K4" s="2474" t="s">
        <v>2237</v>
      </c>
      <c r="L4" s="2474"/>
      <c r="M4" s="2474"/>
      <c r="N4" s="2474"/>
      <c r="O4" s="951"/>
    </row>
    <row r="5" spans="1:23" ht="12" customHeight="1" x14ac:dyDescent="0.3">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x14ac:dyDescent="0.3">
      <c r="A6" s="2475" t="s">
        <v>2123</v>
      </c>
      <c r="B6" s="2469" t="s">
        <v>2133</v>
      </c>
      <c r="C6" s="2469"/>
      <c r="D6" s="2469"/>
      <c r="E6" s="2469"/>
      <c r="F6" s="2469"/>
      <c r="G6" s="2469"/>
      <c r="H6" s="2469"/>
      <c r="I6" s="2469"/>
      <c r="J6" s="2469"/>
      <c r="K6" s="2469"/>
      <c r="L6" s="2469"/>
      <c r="M6" s="2469"/>
      <c r="N6" s="2469" t="s">
        <v>2134</v>
      </c>
      <c r="O6" s="2469"/>
      <c r="P6" s="2469"/>
      <c r="Q6" s="2469" t="s">
        <v>2135</v>
      </c>
      <c r="R6" s="2469"/>
      <c r="S6" s="2469"/>
      <c r="T6" s="2477" t="s">
        <v>2136</v>
      </c>
      <c r="U6" s="2477"/>
      <c r="V6" s="2477"/>
    </row>
    <row r="7" spans="1:23" s="936" customFormat="1" ht="15.75" customHeight="1" x14ac:dyDescent="0.3">
      <c r="A7" s="2475"/>
      <c r="B7" s="2469" t="s">
        <v>1698</v>
      </c>
      <c r="C7" s="2469"/>
      <c r="D7" s="2469"/>
      <c r="E7" s="2469"/>
      <c r="F7" s="2469" t="s">
        <v>1698</v>
      </c>
      <c r="G7" s="2471" t="s">
        <v>2126</v>
      </c>
      <c r="H7" s="2471"/>
      <c r="I7" s="2471"/>
      <c r="J7" s="2469" t="s">
        <v>1698</v>
      </c>
      <c r="K7" s="2471" t="s">
        <v>2127</v>
      </c>
      <c r="L7" s="2471"/>
      <c r="M7" s="2471"/>
      <c r="N7" s="2469" t="s">
        <v>1072</v>
      </c>
      <c r="O7" s="2478" t="s">
        <v>2137</v>
      </c>
      <c r="P7" s="2478" t="s">
        <v>2138</v>
      </c>
      <c r="Q7" s="2469" t="s">
        <v>1072</v>
      </c>
      <c r="R7" s="2478" t="s">
        <v>2137</v>
      </c>
      <c r="S7" s="2478" t="s">
        <v>2138</v>
      </c>
      <c r="T7" s="2469" t="s">
        <v>1072</v>
      </c>
      <c r="U7" s="2478" t="s">
        <v>2137</v>
      </c>
      <c r="V7" s="2478" t="s">
        <v>2138</v>
      </c>
    </row>
    <row r="8" spans="1:23" s="936" customFormat="1" ht="27" customHeight="1" x14ac:dyDescent="0.3">
      <c r="A8" s="2475"/>
      <c r="B8" s="935" t="s">
        <v>1072</v>
      </c>
      <c r="C8" s="935" t="s">
        <v>2128</v>
      </c>
      <c r="D8" s="942" t="s">
        <v>2129</v>
      </c>
      <c r="E8" s="942" t="s">
        <v>1757</v>
      </c>
      <c r="F8" s="2469"/>
      <c r="G8" s="942" t="s">
        <v>2128</v>
      </c>
      <c r="H8" s="942" t="s">
        <v>2129</v>
      </c>
      <c r="I8" s="942" t="s">
        <v>1757</v>
      </c>
      <c r="J8" s="2469"/>
      <c r="K8" s="942" t="s">
        <v>2128</v>
      </c>
      <c r="L8" s="942" t="s">
        <v>2129</v>
      </c>
      <c r="M8" s="942" t="s">
        <v>1757</v>
      </c>
      <c r="N8" s="2469"/>
      <c r="O8" s="2478"/>
      <c r="P8" s="2478"/>
      <c r="Q8" s="2469"/>
      <c r="R8" s="2478"/>
      <c r="S8" s="2478"/>
      <c r="T8" s="2469"/>
      <c r="U8" s="2478"/>
      <c r="V8" s="2478"/>
    </row>
    <row r="9" spans="1:23" s="936" customFormat="1" ht="15" customHeight="1" x14ac:dyDescent="0.3">
      <c r="A9" s="943" t="s">
        <v>1066</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x14ac:dyDescent="0.3">
      <c r="A10" s="945" t="s">
        <v>2178</v>
      </c>
      <c r="B10" s="1274">
        <f>SUM(C10:E10)</f>
        <v>0</v>
      </c>
      <c r="C10" s="1274">
        <f>G10+K10</f>
        <v>0</v>
      </c>
      <c r="D10" s="1274">
        <f>H10+L10</f>
        <v>0</v>
      </c>
      <c r="E10" s="1274">
        <f>I10+M10</f>
        <v>0</v>
      </c>
      <c r="F10" s="1274">
        <f>SUM(G10:I10)</f>
        <v>0</v>
      </c>
      <c r="G10" s="944">
        <v>0</v>
      </c>
      <c r="H10" s="944">
        <v>0</v>
      </c>
      <c r="I10" s="944">
        <v>0</v>
      </c>
      <c r="J10" s="1274">
        <f>SUM(K10:M10)</f>
        <v>0</v>
      </c>
      <c r="K10" s="944">
        <v>0</v>
      </c>
      <c r="L10" s="944">
        <v>0</v>
      </c>
      <c r="M10" s="944">
        <v>0</v>
      </c>
      <c r="N10" s="1274">
        <f>SUM(O10:P10)</f>
        <v>77</v>
      </c>
      <c r="O10" s="944">
        <v>14</v>
      </c>
      <c r="P10" s="944">
        <v>63</v>
      </c>
      <c r="Q10" s="1274">
        <f>SUM(R10:S10)</f>
        <v>0</v>
      </c>
      <c r="R10" s="944">
        <v>0</v>
      </c>
      <c r="S10" s="944">
        <v>0</v>
      </c>
      <c r="T10" s="1274">
        <f>SUM(U10:V10)</f>
        <v>5</v>
      </c>
      <c r="U10" s="944">
        <v>3</v>
      </c>
      <c r="V10" s="936">
        <v>2</v>
      </c>
    </row>
    <row r="11" spans="1:23" s="936" customFormat="1" ht="15" customHeight="1" x14ac:dyDescent="0.3">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x14ac:dyDescent="0.3">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x14ac:dyDescent="0.3">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x14ac:dyDescent="0.3">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x14ac:dyDescent="0.3">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x14ac:dyDescent="0.3">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x14ac:dyDescent="0.3">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x14ac:dyDescent="0.3">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x14ac:dyDescent="0.3">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x14ac:dyDescent="0.3">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x14ac:dyDescent="0.3">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x14ac:dyDescent="0.3">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x14ac:dyDescent="0.3">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x14ac:dyDescent="0.3">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x14ac:dyDescent="0.3">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x14ac:dyDescent="0.3">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x14ac:dyDescent="0.3">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x14ac:dyDescent="0.3">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x14ac:dyDescent="0.3">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x14ac:dyDescent="0.3">
      <c r="A30" s="954" t="s">
        <v>1229</v>
      </c>
      <c r="B30" s="954"/>
      <c r="C30" s="954"/>
      <c r="D30" s="954"/>
      <c r="E30" s="954"/>
      <c r="F30" s="954"/>
      <c r="G30" s="954" t="s">
        <v>1230</v>
      </c>
      <c r="H30" s="954"/>
      <c r="I30" s="954"/>
      <c r="J30" s="954"/>
      <c r="K30" s="954"/>
      <c r="L30" s="954"/>
      <c r="M30" s="954"/>
      <c r="N30" s="954" t="s">
        <v>1157</v>
      </c>
      <c r="O30" s="954"/>
      <c r="P30" s="954"/>
      <c r="Q30" s="954"/>
      <c r="R30" s="954"/>
      <c r="S30" s="954"/>
      <c r="T30" s="954" t="s">
        <v>1714</v>
      </c>
      <c r="U30" s="954"/>
      <c r="V30" s="954"/>
    </row>
    <row r="31" spans="1:22" s="936" customFormat="1" ht="22.8" customHeight="1" x14ac:dyDescent="0.3">
      <c r="N31" s="955" t="s">
        <v>1159</v>
      </c>
    </row>
    <row r="32" spans="1:22" s="936" customFormat="1" ht="15.6" customHeight="1" x14ac:dyDescent="0.3">
      <c r="A32" s="955" t="s">
        <v>2139</v>
      </c>
    </row>
    <row r="33" spans="1:1" s="936" customFormat="1" ht="15.6" customHeight="1" x14ac:dyDescent="0.3">
      <c r="A33" s="955" t="s">
        <v>2140</v>
      </c>
    </row>
    <row r="34" spans="1:1" ht="12" customHeight="1" x14ac:dyDescent="0.3">
      <c r="A34" s="956"/>
    </row>
  </sheetData>
  <mergeCells count="26">
    <mergeCell ref="K4:N4"/>
    <mergeCell ref="A6:A8"/>
    <mergeCell ref="B6:M6"/>
    <mergeCell ref="N6:P6"/>
    <mergeCell ref="Q6:S6"/>
    <mergeCell ref="S7:S8"/>
    <mergeCell ref="K7:M7"/>
    <mergeCell ref="N7:N8"/>
    <mergeCell ref="O7:O8"/>
    <mergeCell ref="P7:P8"/>
    <mergeCell ref="Q7:Q8"/>
    <mergeCell ref="R7:R8"/>
    <mergeCell ref="T6:V6"/>
    <mergeCell ref="B7:E7"/>
    <mergeCell ref="F7:F8"/>
    <mergeCell ref="G7:I7"/>
    <mergeCell ref="J7:J8"/>
    <mergeCell ref="T7:T8"/>
    <mergeCell ref="U7:U8"/>
    <mergeCell ref="V7:V8"/>
    <mergeCell ref="G3:Q3"/>
    <mergeCell ref="B1:E1"/>
    <mergeCell ref="S1:T1"/>
    <mergeCell ref="U1:V1"/>
    <mergeCell ref="S2:T2"/>
    <mergeCell ref="U2:V2"/>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x14ac:dyDescent="0.3"/>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x14ac:dyDescent="0.3">
      <c r="A1" s="1244" t="s">
        <v>1086</v>
      </c>
      <c r="B1" s="1245"/>
      <c r="C1" s="1245"/>
      <c r="D1" s="1245"/>
      <c r="E1" s="1245"/>
      <c r="F1" s="1245"/>
      <c r="G1" s="1245"/>
      <c r="H1" s="1245"/>
      <c r="I1" s="1245"/>
      <c r="J1" s="1245"/>
      <c r="K1" s="1245"/>
      <c r="L1" s="1245"/>
      <c r="M1" s="935" t="s">
        <v>1058</v>
      </c>
      <c r="N1" s="2479" t="s">
        <v>2116</v>
      </c>
      <c r="O1" s="2479"/>
      <c r="P1" s="2479"/>
      <c r="Q1" s="147" t="s">
        <v>880</v>
      </c>
    </row>
    <row r="2" spans="1:17" ht="15" customHeight="1" x14ac:dyDescent="0.3">
      <c r="A2" s="1244" t="s">
        <v>1676</v>
      </c>
      <c r="B2" s="1246" t="s">
        <v>2141</v>
      </c>
      <c r="C2" s="1247"/>
      <c r="D2" s="1247"/>
      <c r="E2" s="1247"/>
      <c r="F2" s="1247"/>
      <c r="G2" s="1247"/>
      <c r="H2" s="1247"/>
      <c r="I2" s="1247"/>
      <c r="J2" s="1247"/>
      <c r="K2" s="1247"/>
      <c r="L2" s="1247"/>
      <c r="M2" s="935" t="s">
        <v>1741</v>
      </c>
      <c r="N2" s="2469" t="s">
        <v>2142</v>
      </c>
      <c r="O2" s="2469"/>
      <c r="P2" s="2469"/>
    </row>
    <row r="3" spans="1:17" ht="15" customHeight="1" x14ac:dyDescent="0.3">
      <c r="A3" s="1245"/>
      <c r="B3" s="1245"/>
      <c r="C3" s="1245"/>
      <c r="D3" s="1245"/>
      <c r="E3" s="1245"/>
      <c r="F3" s="1245"/>
      <c r="G3" s="1248"/>
      <c r="H3" s="1249" t="s">
        <v>2143</v>
      </c>
      <c r="I3" s="1250"/>
      <c r="J3" s="1245"/>
      <c r="K3" s="1245"/>
      <c r="L3" s="1245"/>
      <c r="M3" s="1245"/>
      <c r="N3" s="1245"/>
      <c r="O3" s="1251" t="s">
        <v>2121</v>
      </c>
      <c r="P3" s="1251" t="s">
        <v>2144</v>
      </c>
    </row>
    <row r="4" spans="1:17" ht="15" customHeight="1" x14ac:dyDescent="0.3">
      <c r="A4" s="1245"/>
      <c r="B4" s="1245"/>
      <c r="C4" s="1245"/>
      <c r="D4" s="1245"/>
      <c r="E4" s="1245"/>
      <c r="F4" s="1245"/>
      <c r="G4" s="2474" t="s">
        <v>2237</v>
      </c>
      <c r="H4" s="2474"/>
      <c r="I4" s="2474"/>
      <c r="J4" s="1245"/>
      <c r="K4" s="1245"/>
      <c r="L4" s="1245"/>
      <c r="M4" s="1245"/>
      <c r="N4" s="1245"/>
      <c r="O4" s="2480" t="s">
        <v>2145</v>
      </c>
      <c r="P4" s="2480"/>
    </row>
    <row r="5" spans="1:17" ht="15" customHeight="1" x14ac:dyDescent="0.3">
      <c r="A5" s="1252"/>
      <c r="B5" s="1252"/>
      <c r="C5" s="1252"/>
      <c r="D5" s="1252"/>
      <c r="E5" s="1252"/>
      <c r="F5" s="1252"/>
      <c r="G5" s="1253"/>
      <c r="H5" s="1252"/>
      <c r="I5" s="1252"/>
      <c r="J5" s="1252"/>
      <c r="K5" s="1252"/>
      <c r="L5" s="1252"/>
      <c r="M5" s="1252"/>
      <c r="N5" s="1252"/>
      <c r="O5" s="1254"/>
      <c r="P5" s="1254"/>
    </row>
    <row r="6" spans="1:17" ht="15" customHeight="1" x14ac:dyDescent="0.3">
      <c r="A6" s="1255" t="s">
        <v>2146</v>
      </c>
      <c r="B6" s="2481" t="s">
        <v>2147</v>
      </c>
      <c r="C6" s="2481"/>
      <c r="D6" s="2481"/>
      <c r="E6" s="2481"/>
      <c r="F6" s="2481"/>
      <c r="G6" s="2481"/>
      <c r="H6" s="2481"/>
      <c r="I6" s="2481" t="s">
        <v>2148</v>
      </c>
      <c r="J6" s="2481"/>
      <c r="K6" s="2481"/>
      <c r="L6" s="2481"/>
      <c r="M6" s="2481"/>
      <c r="N6" s="2481"/>
      <c r="O6" s="2481"/>
      <c r="P6" s="2482" t="s">
        <v>1292</v>
      </c>
    </row>
    <row r="7" spans="1:17" ht="15" customHeight="1" x14ac:dyDescent="0.3">
      <c r="A7" s="1257" t="s">
        <v>2149</v>
      </c>
      <c r="B7" s="1256" t="s">
        <v>1069</v>
      </c>
      <c r="C7" s="1258" t="s">
        <v>2124</v>
      </c>
      <c r="D7" s="1258" t="s">
        <v>2125</v>
      </c>
      <c r="E7" s="1258" t="s">
        <v>2133</v>
      </c>
      <c r="F7" s="1259" t="s">
        <v>2134</v>
      </c>
      <c r="G7" s="1258" t="s">
        <v>2135</v>
      </c>
      <c r="H7" s="1258" t="s">
        <v>2136</v>
      </c>
      <c r="I7" s="1256" t="s">
        <v>1069</v>
      </c>
      <c r="J7" s="1258" t="s">
        <v>2124</v>
      </c>
      <c r="K7" s="1258" t="s">
        <v>2125</v>
      </c>
      <c r="L7" s="1258" t="s">
        <v>2133</v>
      </c>
      <c r="M7" s="1259" t="s">
        <v>2134</v>
      </c>
      <c r="N7" s="1258" t="s">
        <v>2135</v>
      </c>
      <c r="O7" s="1258" t="s">
        <v>2136</v>
      </c>
      <c r="P7" s="2482"/>
      <c r="Q7" s="958"/>
    </row>
    <row r="8" spans="1:17" ht="15" customHeight="1" x14ac:dyDescent="0.3">
      <c r="A8" s="1260" t="s">
        <v>1066</v>
      </c>
      <c r="B8" s="1261"/>
      <c r="C8" s="1261"/>
      <c r="D8" s="1261"/>
      <c r="E8" s="1261"/>
      <c r="F8" s="1261"/>
      <c r="G8" s="1261"/>
      <c r="H8" s="1261"/>
      <c r="I8" s="1261"/>
      <c r="J8" s="1261"/>
      <c r="K8" s="1261"/>
      <c r="L8" s="1261"/>
      <c r="M8" s="1261"/>
      <c r="N8" s="1261"/>
      <c r="O8" s="1261"/>
      <c r="P8" s="1262"/>
    </row>
    <row r="9" spans="1:17" ht="15" customHeight="1" x14ac:dyDescent="0.3">
      <c r="A9" s="1260" t="s">
        <v>2178</v>
      </c>
      <c r="B9" s="1276">
        <f>SUM(C9:H9)</f>
        <v>16</v>
      </c>
      <c r="C9" s="1261">
        <v>0</v>
      </c>
      <c r="D9" s="1261">
        <v>0</v>
      </c>
      <c r="E9" s="1261">
        <v>0</v>
      </c>
      <c r="F9" s="1261">
        <v>14</v>
      </c>
      <c r="G9" s="1261">
        <v>0</v>
      </c>
      <c r="H9" s="1261">
        <v>2</v>
      </c>
      <c r="I9" s="1276">
        <f>SUM(J9:O9)</f>
        <v>85</v>
      </c>
      <c r="J9" s="1261">
        <v>0</v>
      </c>
      <c r="K9" s="1261">
        <v>0</v>
      </c>
      <c r="L9" s="1261">
        <v>0</v>
      </c>
      <c r="M9" s="1261">
        <v>77</v>
      </c>
      <c r="N9" s="1261">
        <v>0</v>
      </c>
      <c r="O9" s="1261">
        <v>8</v>
      </c>
      <c r="P9" s="1263"/>
    </row>
    <row r="10" spans="1:17" ht="15" customHeight="1" x14ac:dyDescent="0.3">
      <c r="A10" s="1260"/>
      <c r="B10" s="1261"/>
      <c r="C10" s="1261"/>
      <c r="D10" s="1261"/>
      <c r="E10" s="1261"/>
      <c r="F10" s="1261"/>
      <c r="G10" s="1261"/>
      <c r="H10" s="1261"/>
      <c r="I10" s="1261"/>
      <c r="J10" s="1261"/>
      <c r="K10" s="1261"/>
      <c r="L10" s="1261"/>
      <c r="M10" s="1261"/>
      <c r="N10" s="1261"/>
      <c r="O10" s="1261"/>
      <c r="P10" s="1263"/>
    </row>
    <row r="11" spans="1:17" ht="15" customHeight="1" x14ac:dyDescent="0.3">
      <c r="A11" s="1260"/>
      <c r="B11" s="1261"/>
      <c r="C11" s="1261"/>
      <c r="D11" s="1261"/>
      <c r="E11" s="1261"/>
      <c r="F11" s="1261"/>
      <c r="G11" s="1261"/>
      <c r="H11" s="1261"/>
      <c r="I11" s="1261"/>
      <c r="J11" s="1261"/>
      <c r="K11" s="1261"/>
      <c r="L11" s="1261"/>
      <c r="M11" s="1261"/>
      <c r="N11" s="1261"/>
      <c r="O11" s="1261"/>
      <c r="P11" s="1263"/>
    </row>
    <row r="12" spans="1:17" ht="15" customHeight="1" x14ac:dyDescent="0.3">
      <c r="A12" s="1260"/>
      <c r="B12" s="1261"/>
      <c r="C12" s="1261"/>
      <c r="D12" s="1261"/>
      <c r="E12" s="1261"/>
      <c r="F12" s="1261"/>
      <c r="G12" s="1261"/>
      <c r="H12" s="1261"/>
      <c r="I12" s="1261"/>
      <c r="J12" s="1261"/>
      <c r="K12" s="1261"/>
      <c r="L12" s="1261"/>
      <c r="M12" s="1261"/>
      <c r="N12" s="1261"/>
      <c r="O12" s="1261"/>
      <c r="P12" s="1263"/>
    </row>
    <row r="13" spans="1:17" ht="15" customHeight="1" x14ac:dyDescent="0.3">
      <c r="A13" s="1260"/>
      <c r="B13" s="1261"/>
      <c r="C13" s="1261"/>
      <c r="D13" s="1261"/>
      <c r="E13" s="1261"/>
      <c r="F13" s="1261"/>
      <c r="G13" s="1261"/>
      <c r="H13" s="1261"/>
      <c r="I13" s="1261"/>
      <c r="J13" s="1261"/>
      <c r="K13" s="1261"/>
      <c r="L13" s="1261"/>
      <c r="M13" s="1261"/>
      <c r="N13" s="1261"/>
      <c r="O13" s="1261"/>
      <c r="P13" s="1263"/>
    </row>
    <row r="14" spans="1:17" ht="15" customHeight="1" x14ac:dyDescent="0.3">
      <c r="A14" s="1260"/>
      <c r="B14" s="1261"/>
      <c r="C14" s="1261"/>
      <c r="D14" s="1261"/>
      <c r="E14" s="1261"/>
      <c r="F14" s="1261"/>
      <c r="G14" s="1261"/>
      <c r="H14" s="1261"/>
      <c r="I14" s="1261"/>
      <c r="J14" s="1261"/>
      <c r="K14" s="1261"/>
      <c r="L14" s="1261"/>
      <c r="M14" s="1261"/>
      <c r="N14" s="1261"/>
      <c r="O14" s="1261"/>
      <c r="P14" s="1263"/>
    </row>
    <row r="15" spans="1:17" ht="15" customHeight="1" x14ac:dyDescent="0.3">
      <c r="A15" s="1260"/>
      <c r="B15" s="1261"/>
      <c r="C15" s="1261"/>
      <c r="D15" s="1261"/>
      <c r="E15" s="1261"/>
      <c r="F15" s="1261"/>
      <c r="G15" s="1261"/>
      <c r="H15" s="1261"/>
      <c r="I15" s="1261"/>
      <c r="J15" s="1261"/>
      <c r="K15" s="1261"/>
      <c r="L15" s="1261"/>
      <c r="M15" s="1261"/>
      <c r="N15" s="1261"/>
      <c r="O15" s="1261"/>
      <c r="P15" s="1263"/>
    </row>
    <row r="16" spans="1:17" ht="15" customHeight="1" x14ac:dyDescent="0.3">
      <c r="A16" s="1260"/>
      <c r="B16" s="1261"/>
      <c r="C16" s="1261"/>
      <c r="D16" s="1261"/>
      <c r="E16" s="1261"/>
      <c r="F16" s="1261"/>
      <c r="G16" s="1261"/>
      <c r="H16" s="1261"/>
      <c r="I16" s="1261"/>
      <c r="J16" s="1261"/>
      <c r="K16" s="1261"/>
      <c r="L16" s="1261"/>
      <c r="M16" s="1261"/>
      <c r="N16" s="1261"/>
      <c r="O16" s="1261"/>
      <c r="P16" s="1263"/>
    </row>
    <row r="17" spans="1:64" ht="15" customHeight="1" x14ac:dyDescent="0.3">
      <c r="A17" s="1260"/>
      <c r="B17" s="1261"/>
      <c r="C17" s="1261"/>
      <c r="D17" s="1261"/>
      <c r="E17" s="1261"/>
      <c r="F17" s="1261"/>
      <c r="G17" s="1261"/>
      <c r="H17" s="1261"/>
      <c r="I17" s="1261"/>
      <c r="J17" s="1261"/>
      <c r="K17" s="1261"/>
      <c r="L17" s="1261"/>
      <c r="M17" s="1261"/>
      <c r="N17" s="1261"/>
      <c r="O17" s="1261"/>
      <c r="P17" s="1263"/>
    </row>
    <row r="18" spans="1:64" ht="15" customHeight="1" x14ac:dyDescent="0.3">
      <c r="A18" s="1260"/>
      <c r="B18" s="1261"/>
      <c r="C18" s="1261"/>
      <c r="D18" s="1261"/>
      <c r="E18" s="1261"/>
      <c r="F18" s="1261"/>
      <c r="G18" s="1261"/>
      <c r="H18" s="1261"/>
      <c r="I18" s="1261"/>
      <c r="J18" s="1261"/>
      <c r="K18" s="1261"/>
      <c r="L18" s="1261"/>
      <c r="M18" s="1261"/>
      <c r="N18" s="1261"/>
      <c r="O18" s="1261"/>
      <c r="P18" s="1263"/>
    </row>
    <row r="19" spans="1:64" ht="15" customHeight="1" x14ac:dyDescent="0.3">
      <c r="A19" s="1260"/>
      <c r="B19" s="1261"/>
      <c r="C19" s="1261"/>
      <c r="D19" s="1261"/>
      <c r="E19" s="1261"/>
      <c r="F19" s="1261"/>
      <c r="G19" s="1261"/>
      <c r="H19" s="1261"/>
      <c r="I19" s="1261"/>
      <c r="J19" s="1261"/>
      <c r="K19" s="1261"/>
      <c r="L19" s="1261"/>
      <c r="M19" s="1261"/>
      <c r="N19" s="1261"/>
      <c r="O19" s="1261"/>
      <c r="P19" s="1263"/>
    </row>
    <row r="20" spans="1:64" ht="15" customHeight="1" x14ac:dyDescent="0.3">
      <c r="A20" s="1260"/>
      <c r="B20" s="1261"/>
      <c r="C20" s="1261"/>
      <c r="D20" s="1261"/>
      <c r="E20" s="1261"/>
      <c r="F20" s="1261"/>
      <c r="G20" s="1261"/>
      <c r="H20" s="1261"/>
      <c r="I20" s="1261"/>
      <c r="J20" s="1261"/>
      <c r="K20" s="1261"/>
      <c r="L20" s="1261"/>
      <c r="M20" s="1261"/>
      <c r="N20" s="1261"/>
      <c r="O20" s="1261"/>
      <c r="P20" s="1263"/>
    </row>
    <row r="21" spans="1:64" ht="15" customHeight="1" x14ac:dyDescent="0.3">
      <c r="A21" s="1260"/>
      <c r="B21" s="1261"/>
      <c r="C21" s="1261"/>
      <c r="D21" s="1261"/>
      <c r="E21" s="1261"/>
      <c r="F21" s="1261"/>
      <c r="G21" s="1261"/>
      <c r="H21" s="1261"/>
      <c r="I21" s="1261"/>
      <c r="J21" s="1261"/>
      <c r="K21" s="1261"/>
      <c r="L21" s="1261"/>
      <c r="M21" s="1261"/>
      <c r="N21" s="1261"/>
      <c r="O21" s="1261"/>
      <c r="P21" s="1263"/>
    </row>
    <row r="22" spans="1:64" ht="15" customHeight="1" x14ac:dyDescent="0.3">
      <c r="A22" s="1260"/>
      <c r="B22" s="1261"/>
      <c r="C22" s="1261"/>
      <c r="D22" s="1261"/>
      <c r="E22" s="1261"/>
      <c r="F22" s="1261"/>
      <c r="G22" s="1261"/>
      <c r="H22" s="1261"/>
      <c r="I22" s="1261"/>
      <c r="J22" s="1261"/>
      <c r="K22" s="1261"/>
      <c r="L22" s="1261"/>
      <c r="M22" s="1261"/>
      <c r="N22" s="1261"/>
      <c r="O22" s="1261"/>
      <c r="P22" s="1263"/>
    </row>
    <row r="23" spans="1:64" ht="15" customHeight="1" x14ac:dyDescent="0.3">
      <c r="A23" s="1260"/>
      <c r="B23" s="1261"/>
      <c r="C23" s="1261"/>
      <c r="D23" s="1261"/>
      <c r="E23" s="1261"/>
      <c r="F23" s="1261"/>
      <c r="G23" s="1261"/>
      <c r="H23" s="1261"/>
      <c r="I23" s="1261"/>
      <c r="J23" s="1261"/>
      <c r="K23" s="1261"/>
      <c r="L23" s="1261"/>
      <c r="M23" s="1261"/>
      <c r="N23" s="1261"/>
      <c r="O23" s="1261"/>
      <c r="P23" s="1263"/>
    </row>
    <row r="24" spans="1:64" ht="15" customHeight="1" x14ac:dyDescent="0.3">
      <c r="A24" s="1260"/>
      <c r="B24" s="1261"/>
      <c r="C24" s="1261"/>
      <c r="D24" s="1261"/>
      <c r="E24" s="1261"/>
      <c r="F24" s="1261"/>
      <c r="G24" s="1261"/>
      <c r="H24" s="1261"/>
      <c r="I24" s="1261"/>
      <c r="J24" s="1261"/>
      <c r="K24" s="1261"/>
      <c r="L24" s="1261"/>
      <c r="M24" s="1261"/>
      <c r="N24" s="1261"/>
      <c r="O24" s="1261"/>
      <c r="P24" s="1263"/>
    </row>
    <row r="25" spans="1:64" ht="15" customHeight="1" x14ac:dyDescent="0.3">
      <c r="A25" s="1260"/>
      <c r="B25" s="1261"/>
      <c r="C25" s="1261"/>
      <c r="D25" s="1261"/>
      <c r="E25" s="1261"/>
      <c r="F25" s="1261"/>
      <c r="G25" s="1261"/>
      <c r="H25" s="1261"/>
      <c r="I25" s="1261"/>
      <c r="J25" s="1261"/>
      <c r="K25" s="1261"/>
      <c r="L25" s="1261"/>
      <c r="M25" s="1261"/>
      <c r="N25" s="1261"/>
      <c r="O25" s="1261"/>
      <c r="P25" s="1263"/>
    </row>
    <row r="26" spans="1:64" ht="15" customHeight="1" x14ac:dyDescent="0.3">
      <c r="A26" s="1260"/>
      <c r="B26" s="1261"/>
      <c r="C26" s="1261"/>
      <c r="D26" s="1261"/>
      <c r="E26" s="1261"/>
      <c r="F26" s="1261"/>
      <c r="G26" s="1261"/>
      <c r="H26" s="1261"/>
      <c r="I26" s="1261"/>
      <c r="J26" s="1261"/>
      <c r="K26" s="1261"/>
      <c r="L26" s="1261"/>
      <c r="M26" s="1261"/>
      <c r="N26" s="1261"/>
      <c r="O26" s="1261"/>
      <c r="P26" s="1263"/>
    </row>
    <row r="27" spans="1:64" ht="15" customHeight="1" x14ac:dyDescent="0.3">
      <c r="A27" s="1260"/>
      <c r="B27" s="1261"/>
      <c r="C27" s="1261"/>
      <c r="D27" s="1261"/>
      <c r="E27" s="1261"/>
      <c r="F27" s="1261"/>
      <c r="G27" s="1261"/>
      <c r="H27" s="1261"/>
      <c r="I27" s="1261"/>
      <c r="J27" s="1261"/>
      <c r="K27" s="1261"/>
      <c r="L27" s="1261"/>
      <c r="M27" s="1261"/>
      <c r="N27" s="1261"/>
      <c r="O27" s="1261"/>
      <c r="P27" s="1263"/>
    </row>
    <row r="28" spans="1:64" ht="15" customHeight="1" x14ac:dyDescent="0.3">
      <c r="A28" s="1264"/>
      <c r="B28" s="1265"/>
      <c r="C28" s="1265"/>
      <c r="D28" s="1265"/>
      <c r="E28" s="1265"/>
      <c r="F28" s="1265"/>
      <c r="G28" s="1265"/>
      <c r="H28" s="1265"/>
      <c r="I28" s="1265"/>
      <c r="J28" s="1265"/>
      <c r="K28" s="1265"/>
      <c r="L28" s="1265"/>
      <c r="M28" s="1265"/>
      <c r="N28" s="1265"/>
      <c r="O28" s="1265"/>
      <c r="P28" s="1253"/>
    </row>
    <row r="29" spans="1:64" ht="15" customHeight="1" x14ac:dyDescent="0.3">
      <c r="A29" s="1266" t="s">
        <v>1229</v>
      </c>
      <c r="B29" s="1267"/>
      <c r="C29" s="1266"/>
      <c r="D29" s="1266" t="s">
        <v>1230</v>
      </c>
      <c r="E29" s="1267"/>
      <c r="F29" s="1266"/>
      <c r="G29" s="1266" t="s">
        <v>1157</v>
      </c>
      <c r="H29" s="1268"/>
      <c r="I29" s="1266"/>
      <c r="J29" s="1248"/>
      <c r="K29" s="1268"/>
      <c r="L29" s="1266"/>
      <c r="M29" s="1266" t="s">
        <v>2150</v>
      </c>
      <c r="N29" s="1269"/>
      <c r="O29" s="1269"/>
      <c r="P29" s="1269"/>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x14ac:dyDescent="0.3">
      <c r="A30" s="1267"/>
      <c r="B30" s="1266"/>
      <c r="C30" s="1266"/>
      <c r="D30" s="1266"/>
      <c r="E30" s="1266"/>
      <c r="F30" s="1266"/>
      <c r="G30" s="1266" t="s">
        <v>1159</v>
      </c>
      <c r="H30" s="1266"/>
      <c r="I30" s="1266"/>
      <c r="J30" s="1266"/>
      <c r="K30" s="1266"/>
      <c r="L30" s="1266"/>
      <c r="M30" s="1270"/>
      <c r="N30" s="1270"/>
      <c r="O30" s="1270"/>
      <c r="P30" s="1270"/>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x14ac:dyDescent="0.3">
      <c r="A31" s="1267"/>
      <c r="B31" s="1266"/>
      <c r="C31" s="1266"/>
      <c r="D31" s="1266"/>
      <c r="E31" s="1266"/>
      <c r="F31" s="1266"/>
      <c r="G31" s="1266"/>
      <c r="H31" s="1266"/>
      <c r="I31" s="1266"/>
      <c r="J31" s="1266"/>
      <c r="K31" s="1266"/>
      <c r="L31" s="1266"/>
      <c r="M31" s="1270" t="s">
        <v>2292</v>
      </c>
      <c r="N31" s="1248"/>
      <c r="O31" s="1270"/>
      <c r="P31" s="1270"/>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x14ac:dyDescent="0.3">
      <c r="A32" s="1271" t="s">
        <v>2295</v>
      </c>
      <c r="B32" s="1271"/>
      <c r="C32" s="1271"/>
      <c r="D32" s="1271"/>
      <c r="E32" s="1271"/>
      <c r="F32" s="1271"/>
      <c r="G32" s="1271"/>
      <c r="H32" s="1271"/>
      <c r="I32" s="1271"/>
      <c r="J32" s="1271"/>
      <c r="K32" s="1271"/>
      <c r="L32" s="1271"/>
      <c r="M32" s="1271"/>
      <c r="N32" s="1271"/>
      <c r="O32" s="1271"/>
      <c r="P32" s="1271"/>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x14ac:dyDescent="0.3">
      <c r="A33" s="1271" t="s">
        <v>2151</v>
      </c>
      <c r="B33" s="1271"/>
      <c r="C33" s="1271"/>
      <c r="D33" s="1271"/>
      <c r="E33" s="1271"/>
      <c r="F33" s="1271"/>
      <c r="G33" s="1271"/>
      <c r="H33" s="1271"/>
      <c r="I33" s="1271"/>
      <c r="J33" s="1271"/>
      <c r="K33" s="1271"/>
      <c r="L33" s="1271"/>
      <c r="M33" s="1271"/>
      <c r="N33" s="1271"/>
      <c r="O33" s="1271"/>
      <c r="P33" s="1271"/>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x14ac:dyDescent="0.3">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x14ac:dyDescent="0.3">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x14ac:dyDescent="0.3">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x14ac:dyDescent="0.3">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x14ac:dyDescent="0.3">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x14ac:dyDescent="0.3">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x14ac:dyDescent="0.3">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x14ac:dyDescent="0.3">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x14ac:dyDescent="0.3">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x14ac:dyDescent="0.3">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x14ac:dyDescent="0.3">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x14ac:dyDescent="0.3">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x14ac:dyDescent="0.3">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x14ac:dyDescent="0.3">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x14ac:dyDescent="0.3">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x14ac:dyDescent="0.3">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x14ac:dyDescent="0.3">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x14ac:dyDescent="0.3"/>
  <cols>
    <col min="1" max="1" width="93.6640625" customWidth="1"/>
  </cols>
  <sheetData>
    <row r="1" spans="1:2" ht="19.8" x14ac:dyDescent="0.3">
      <c r="A1" s="12" t="s">
        <v>811</v>
      </c>
      <c r="B1" s="1" t="s">
        <v>53</v>
      </c>
    </row>
    <row r="2" spans="1:2" ht="19.8" x14ac:dyDescent="0.3">
      <c r="A2" s="13" t="s">
        <v>226</v>
      </c>
    </row>
    <row r="3" spans="1:2" ht="19.8" x14ac:dyDescent="0.3">
      <c r="A3" s="13" t="s">
        <v>122</v>
      </c>
    </row>
    <row r="4" spans="1:2" ht="19.8" x14ac:dyDescent="0.3">
      <c r="A4" s="14" t="s">
        <v>3</v>
      </c>
    </row>
    <row r="5" spans="1:2" ht="19.8" x14ac:dyDescent="0.3">
      <c r="A5" s="57" t="s">
        <v>803</v>
      </c>
    </row>
    <row r="6" spans="1:2" ht="19.8" x14ac:dyDescent="0.3">
      <c r="A6" s="57" t="s">
        <v>877</v>
      </c>
    </row>
    <row r="7" spans="1:2" ht="19.8" x14ac:dyDescent="0.3">
      <c r="A7" s="59" t="s">
        <v>854</v>
      </c>
    </row>
    <row r="8" spans="1:2" ht="19.8" x14ac:dyDescent="0.3">
      <c r="A8" s="59" t="s">
        <v>847</v>
      </c>
    </row>
    <row r="9" spans="1:2" ht="19.8" x14ac:dyDescent="0.3">
      <c r="A9" s="59" t="s">
        <v>855</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79.2" x14ac:dyDescent="0.3">
      <c r="A14" s="17" t="s">
        <v>581</v>
      </c>
    </row>
    <row r="15" spans="1:2" ht="39.6" x14ac:dyDescent="0.3">
      <c r="A15" s="10" t="s">
        <v>123</v>
      </c>
    </row>
    <row r="16" spans="1:2" ht="19.8" x14ac:dyDescent="0.3">
      <c r="A16" s="9" t="s">
        <v>7</v>
      </c>
    </row>
    <row r="17" spans="1:1" ht="39.6" x14ac:dyDescent="0.3">
      <c r="A17" s="10" t="s">
        <v>124</v>
      </c>
    </row>
    <row r="18" spans="1:1" ht="19.8" x14ac:dyDescent="0.3">
      <c r="A18" s="10" t="s">
        <v>125</v>
      </c>
    </row>
    <row r="19" spans="1:1" ht="19.8" x14ac:dyDescent="0.3">
      <c r="A19" s="10" t="s">
        <v>126</v>
      </c>
    </row>
    <row r="20" spans="1:1" ht="39.6" x14ac:dyDescent="0.3">
      <c r="A20" s="10" t="s">
        <v>127</v>
      </c>
    </row>
    <row r="21" spans="1:1" ht="39.6" x14ac:dyDescent="0.3">
      <c r="A21" s="10" t="s">
        <v>128</v>
      </c>
    </row>
    <row r="22" spans="1:1" ht="59.4" x14ac:dyDescent="0.3">
      <c r="A22" s="10" t="s">
        <v>129</v>
      </c>
    </row>
    <row r="23" spans="1:1" ht="59.4" x14ac:dyDescent="0.3">
      <c r="A23" s="10" t="s">
        <v>130</v>
      </c>
    </row>
    <row r="24" spans="1:1" ht="39.6" x14ac:dyDescent="0.3">
      <c r="A24" s="10" t="s">
        <v>131</v>
      </c>
    </row>
    <row r="25" spans="1:1" ht="39.6" x14ac:dyDescent="0.3">
      <c r="A25" s="10" t="s">
        <v>132</v>
      </c>
    </row>
    <row r="26" spans="1:1" ht="39.6" x14ac:dyDescent="0.3">
      <c r="A26" s="10" t="s">
        <v>133</v>
      </c>
    </row>
    <row r="27" spans="1:1" ht="19.8" x14ac:dyDescent="0.3">
      <c r="A27" s="10" t="s">
        <v>134</v>
      </c>
    </row>
    <row r="28" spans="1:1" ht="79.2" x14ac:dyDescent="0.3">
      <c r="A28" s="10" t="s">
        <v>137</v>
      </c>
    </row>
    <row r="29" spans="1:1" ht="19.8" x14ac:dyDescent="0.3">
      <c r="A29" s="10" t="s">
        <v>135</v>
      </c>
    </row>
    <row r="30" spans="1:1" ht="19.8" x14ac:dyDescent="0.3">
      <c r="A30" s="10" t="s">
        <v>582</v>
      </c>
    </row>
    <row r="31" spans="1:1" ht="19.8" x14ac:dyDescent="0.3">
      <c r="A31" s="10" t="s">
        <v>9</v>
      </c>
    </row>
    <row r="32" spans="1:1" ht="19.8" x14ac:dyDescent="0.3">
      <c r="A32" s="14" t="s">
        <v>10</v>
      </c>
    </row>
    <row r="33" spans="1:1" ht="39.6" x14ac:dyDescent="0.3">
      <c r="A33" s="10" t="s">
        <v>584</v>
      </c>
    </row>
    <row r="34" spans="1:1" ht="39.6" x14ac:dyDescent="0.3">
      <c r="A34" s="10" t="s">
        <v>583</v>
      </c>
    </row>
    <row r="35" spans="1:1" ht="19.8" x14ac:dyDescent="0.3">
      <c r="A35" s="14" t="s">
        <v>11</v>
      </c>
    </row>
    <row r="36" spans="1:1" ht="19.8" x14ac:dyDescent="0.3">
      <c r="A36" s="10" t="s">
        <v>38</v>
      </c>
    </row>
    <row r="37" spans="1:1" ht="19.8" x14ac:dyDescent="0.3">
      <c r="A37" s="10" t="s">
        <v>39</v>
      </c>
    </row>
    <row r="38" spans="1:1" ht="39.6" x14ac:dyDescent="0.3">
      <c r="A38" s="15" t="s">
        <v>14</v>
      </c>
    </row>
    <row r="39" spans="1:1" ht="20.399999999999999" thickBot="1" x14ac:dyDescent="0.35">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x14ac:dyDescent="0.3"/>
  <cols>
    <col min="1" max="1" width="93.44140625" customWidth="1"/>
  </cols>
  <sheetData>
    <row r="1" spans="1:3" ht="19.8" x14ac:dyDescent="0.3">
      <c r="A1" s="12" t="s">
        <v>812</v>
      </c>
      <c r="B1" s="1" t="s">
        <v>53</v>
      </c>
    </row>
    <row r="2" spans="1:3" ht="19.8" x14ac:dyDescent="0.3">
      <c r="A2" s="13" t="s">
        <v>226</v>
      </c>
    </row>
    <row r="3" spans="1:3" ht="19.8" x14ac:dyDescent="0.3">
      <c r="A3" s="13" t="s">
        <v>78</v>
      </c>
    </row>
    <row r="4" spans="1:3" ht="19.8" x14ac:dyDescent="0.3">
      <c r="A4" s="14" t="s">
        <v>3</v>
      </c>
    </row>
    <row r="5" spans="1:3" ht="19.8" x14ac:dyDescent="0.3">
      <c r="A5" s="57" t="s">
        <v>803</v>
      </c>
    </row>
    <row r="6" spans="1:3" ht="19.8" x14ac:dyDescent="0.3">
      <c r="A6" s="57" t="s">
        <v>877</v>
      </c>
    </row>
    <row r="7" spans="1:3" ht="19.8" x14ac:dyDescent="0.3">
      <c r="A7" s="59" t="s">
        <v>856</v>
      </c>
    </row>
    <row r="8" spans="1:3" ht="19.8" x14ac:dyDescent="0.3">
      <c r="A8" s="59" t="s">
        <v>847</v>
      </c>
    </row>
    <row r="9" spans="1:3" ht="19.8" x14ac:dyDescent="0.3">
      <c r="A9" s="59" t="s">
        <v>857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586</v>
      </c>
    </row>
    <row r="15" spans="1:3" ht="39.6" x14ac:dyDescent="0.3">
      <c r="A15" s="10" t="s">
        <v>79</v>
      </c>
    </row>
    <row r="16" spans="1:3" ht="19.8" x14ac:dyDescent="0.3">
      <c r="A16" s="9" t="s">
        <v>7</v>
      </c>
    </row>
    <row r="17" spans="1:1" ht="59.4" x14ac:dyDescent="0.3">
      <c r="A17" s="10" t="s">
        <v>587</v>
      </c>
    </row>
    <row r="18" spans="1:1" ht="19.8" x14ac:dyDescent="0.3">
      <c r="A18" s="10" t="s">
        <v>80</v>
      </c>
    </row>
    <row r="19" spans="1:1" ht="19.8" x14ac:dyDescent="0.3">
      <c r="A19" s="10" t="s">
        <v>81</v>
      </c>
    </row>
    <row r="20" spans="1:1" ht="19.8" x14ac:dyDescent="0.3">
      <c r="A20" s="10" t="s">
        <v>82</v>
      </c>
    </row>
    <row r="21" spans="1:1" ht="39.6" x14ac:dyDescent="0.3">
      <c r="A21" s="10" t="s">
        <v>83</v>
      </c>
    </row>
    <row r="22" spans="1:1" ht="59.4" x14ac:dyDescent="0.3">
      <c r="A22" s="10" t="s">
        <v>84</v>
      </c>
    </row>
    <row r="23" spans="1:1" ht="198" x14ac:dyDescent="0.3">
      <c r="A23" s="10" t="s">
        <v>85</v>
      </c>
    </row>
    <row r="24" spans="1:1" ht="409.6" x14ac:dyDescent="0.3">
      <c r="A24" s="10" t="s">
        <v>86</v>
      </c>
    </row>
    <row r="25" spans="1:1" ht="19.8" x14ac:dyDescent="0.3">
      <c r="A25" s="10" t="s">
        <v>87</v>
      </c>
    </row>
    <row r="26" spans="1:1" ht="79.2" x14ac:dyDescent="0.3">
      <c r="A26" s="10" t="s">
        <v>88</v>
      </c>
    </row>
    <row r="27" spans="1:1" ht="19.8" x14ac:dyDescent="0.3">
      <c r="A27" s="10" t="s">
        <v>37</v>
      </c>
    </row>
    <row r="28" spans="1:1" ht="19.8" x14ac:dyDescent="0.3">
      <c r="A28" s="10" t="s">
        <v>585</v>
      </c>
    </row>
    <row r="29" spans="1:1" ht="19.8" x14ac:dyDescent="0.3">
      <c r="A29" s="10" t="s">
        <v>9</v>
      </c>
    </row>
    <row r="30" spans="1:1" ht="19.8" x14ac:dyDescent="0.3">
      <c r="A30" s="14" t="s">
        <v>10</v>
      </c>
    </row>
    <row r="31" spans="1:1" ht="39.6" x14ac:dyDescent="0.3">
      <c r="A31" s="10" t="s">
        <v>589</v>
      </c>
    </row>
    <row r="32" spans="1:1" ht="39" customHeight="1" x14ac:dyDescent="0.3">
      <c r="A32" s="10" t="s">
        <v>588</v>
      </c>
    </row>
    <row r="33" spans="1:1" ht="19.8" x14ac:dyDescent="0.3">
      <c r="A33" s="14" t="s">
        <v>11</v>
      </c>
    </row>
    <row r="34" spans="1:1" ht="19.8" x14ac:dyDescent="0.3">
      <c r="A34" s="10" t="s">
        <v>38</v>
      </c>
    </row>
    <row r="35" spans="1:1" ht="19.8" x14ac:dyDescent="0.3">
      <c r="A35" s="10" t="s">
        <v>39</v>
      </c>
    </row>
    <row r="36" spans="1:1" ht="39.6" x14ac:dyDescent="0.3">
      <c r="A36" s="15" t="s">
        <v>14</v>
      </c>
    </row>
    <row r="37" spans="1:1" ht="20.399999999999999" thickBot="1" x14ac:dyDescent="0.35">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x14ac:dyDescent="0.3"/>
  <cols>
    <col min="1" max="1" width="104.44140625" customWidth="1"/>
  </cols>
  <sheetData>
    <row r="1" spans="1:3" ht="19.8" x14ac:dyDescent="0.3">
      <c r="A1" s="12" t="s">
        <v>813</v>
      </c>
      <c r="B1" s="1" t="s">
        <v>53</v>
      </c>
    </row>
    <row r="2" spans="1:3" ht="19.8" x14ac:dyDescent="0.3">
      <c r="A2" s="13" t="s">
        <v>224</v>
      </c>
    </row>
    <row r="3" spans="1:3" ht="19.8" x14ac:dyDescent="0.3">
      <c r="A3" s="13" t="s">
        <v>90</v>
      </c>
    </row>
    <row r="4" spans="1:3" ht="19.8" x14ac:dyDescent="0.3">
      <c r="A4" s="14" t="s">
        <v>3</v>
      </c>
    </row>
    <row r="5" spans="1:3" ht="19.8" x14ac:dyDescent="0.3">
      <c r="A5" s="57" t="s">
        <v>789</v>
      </c>
    </row>
    <row r="6" spans="1:3" ht="19.8" x14ac:dyDescent="0.3">
      <c r="A6" s="57" t="s">
        <v>797</v>
      </c>
    </row>
    <row r="7" spans="1:3" ht="19.8" x14ac:dyDescent="0.3">
      <c r="A7" s="59" t="s">
        <v>849</v>
      </c>
    </row>
    <row r="8" spans="1:3" ht="19.8" x14ac:dyDescent="0.3">
      <c r="A8" s="59" t="s">
        <v>845</v>
      </c>
    </row>
    <row r="9" spans="1:3" ht="19.8" x14ac:dyDescent="0.3">
      <c r="A9" s="59" t="s">
        <v>858</v>
      </c>
    </row>
    <row r="10" spans="1:3" ht="19.8" x14ac:dyDescent="0.3">
      <c r="A10" s="56" t="s">
        <v>4</v>
      </c>
    </row>
    <row r="11" spans="1:3" ht="19.8" x14ac:dyDescent="0.3">
      <c r="A11" s="57" t="s">
        <v>565</v>
      </c>
    </row>
    <row r="12" spans="1:3" ht="99" x14ac:dyDescent="0.3">
      <c r="A12" s="58" t="s">
        <v>795</v>
      </c>
    </row>
    <row r="13" spans="1:3" ht="19.8" x14ac:dyDescent="0.3">
      <c r="A13" s="14" t="s">
        <v>6</v>
      </c>
      <c r="C13" s="11"/>
    </row>
    <row r="14" spans="1:3" ht="19.8" x14ac:dyDescent="0.3">
      <c r="A14" s="17" t="s">
        <v>304</v>
      </c>
    </row>
    <row r="15" spans="1:3" ht="19.8" x14ac:dyDescent="0.3">
      <c r="A15" s="10" t="s">
        <v>91</v>
      </c>
    </row>
    <row r="16" spans="1:3" ht="19.8" x14ac:dyDescent="0.3">
      <c r="A16" s="9" t="s">
        <v>308</v>
      </c>
    </row>
    <row r="17" spans="1:1" ht="59.4" x14ac:dyDescent="0.3">
      <c r="A17" s="41" t="s">
        <v>309</v>
      </c>
    </row>
    <row r="18" spans="1:1" ht="19.8" x14ac:dyDescent="0.3">
      <c r="A18" s="41" t="s">
        <v>305</v>
      </c>
    </row>
    <row r="19" spans="1:1" ht="39.6" x14ac:dyDescent="0.3">
      <c r="A19" s="41" t="s">
        <v>310</v>
      </c>
    </row>
    <row r="20" spans="1:1" ht="59.4" x14ac:dyDescent="0.3">
      <c r="A20" s="41" t="s">
        <v>311</v>
      </c>
    </row>
    <row r="21" spans="1:1" ht="39.6" x14ac:dyDescent="0.3">
      <c r="A21" s="41" t="s">
        <v>312</v>
      </c>
    </row>
    <row r="22" spans="1:1" ht="39.6" x14ac:dyDescent="0.3">
      <c r="A22" s="41" t="s">
        <v>313</v>
      </c>
    </row>
    <row r="23" spans="1:1" ht="39.6" x14ac:dyDescent="0.3">
      <c r="A23" s="41" t="s">
        <v>314</v>
      </c>
    </row>
    <row r="24" spans="1:1" ht="19.8" x14ac:dyDescent="0.3">
      <c r="A24" s="41" t="s">
        <v>315</v>
      </c>
    </row>
    <row r="25" spans="1:1" ht="39.6" x14ac:dyDescent="0.3">
      <c r="A25" s="41" t="s">
        <v>316</v>
      </c>
    </row>
    <row r="26" spans="1:1" ht="39.6" x14ac:dyDescent="0.3">
      <c r="A26" s="41" t="s">
        <v>317</v>
      </c>
    </row>
    <row r="27" spans="1:1" ht="39.6" x14ac:dyDescent="0.3">
      <c r="A27" s="41" t="s">
        <v>318</v>
      </c>
    </row>
    <row r="28" spans="1:1" ht="39.6" x14ac:dyDescent="0.3">
      <c r="A28" s="41" t="s">
        <v>319</v>
      </c>
    </row>
    <row r="29" spans="1:1" ht="39.6" x14ac:dyDescent="0.3">
      <c r="A29" s="41" t="s">
        <v>320</v>
      </c>
    </row>
    <row r="30" spans="1:1" ht="39.6" x14ac:dyDescent="0.3">
      <c r="A30" s="41" t="s">
        <v>321</v>
      </c>
    </row>
    <row r="31" spans="1:1" ht="39.6" x14ac:dyDescent="0.3">
      <c r="A31" s="41" t="s">
        <v>322</v>
      </c>
    </row>
    <row r="32" spans="1:1" ht="39.6" x14ac:dyDescent="0.3">
      <c r="A32" s="41" t="s">
        <v>323</v>
      </c>
    </row>
    <row r="33" spans="1:1" ht="39.6" x14ac:dyDescent="0.3">
      <c r="A33" s="41" t="s">
        <v>324</v>
      </c>
    </row>
    <row r="34" spans="1:1" ht="39.6" x14ac:dyDescent="0.3">
      <c r="A34" s="41" t="s">
        <v>325</v>
      </c>
    </row>
    <row r="35" spans="1:1" ht="19.8" x14ac:dyDescent="0.3">
      <c r="A35" s="41" t="s">
        <v>326</v>
      </c>
    </row>
    <row r="36" spans="1:1" ht="39.6" x14ac:dyDescent="0.3">
      <c r="A36" s="41" t="s">
        <v>327</v>
      </c>
    </row>
    <row r="37" spans="1:1" ht="39.6" x14ac:dyDescent="0.3">
      <c r="A37" s="41" t="s">
        <v>328</v>
      </c>
    </row>
    <row r="38" spans="1:1" ht="19.8" x14ac:dyDescent="0.3">
      <c r="A38" s="41" t="s">
        <v>306</v>
      </c>
    </row>
    <row r="39" spans="1:1" ht="19.8" x14ac:dyDescent="0.3">
      <c r="A39" s="41" t="s">
        <v>307</v>
      </c>
    </row>
    <row r="40" spans="1:1" ht="39.6" x14ac:dyDescent="0.3">
      <c r="A40" s="41" t="s">
        <v>329</v>
      </c>
    </row>
    <row r="41" spans="1:1" ht="19.8" x14ac:dyDescent="0.3">
      <c r="A41" s="10" t="s">
        <v>66</v>
      </c>
    </row>
    <row r="42" spans="1:1" ht="59.4" x14ac:dyDescent="0.3">
      <c r="A42" s="10" t="s">
        <v>331</v>
      </c>
    </row>
    <row r="43" spans="1:1" ht="19.8" x14ac:dyDescent="0.3">
      <c r="A43" s="10" t="s">
        <v>92</v>
      </c>
    </row>
    <row r="44" spans="1:1" ht="19.8" x14ac:dyDescent="0.3">
      <c r="A44" s="10" t="s">
        <v>582</v>
      </c>
    </row>
    <row r="45" spans="1:1" ht="19.8" x14ac:dyDescent="0.3">
      <c r="A45" s="10" t="s">
        <v>9</v>
      </c>
    </row>
    <row r="46" spans="1:1" ht="19.8" x14ac:dyDescent="0.3">
      <c r="A46" s="14" t="s">
        <v>10</v>
      </c>
    </row>
    <row r="47" spans="1:1" ht="39.6" x14ac:dyDescent="0.3">
      <c r="A47" s="10" t="s">
        <v>590</v>
      </c>
    </row>
    <row r="48" spans="1:1" ht="39.6" x14ac:dyDescent="0.3">
      <c r="A48" s="10" t="s">
        <v>93</v>
      </c>
    </row>
    <row r="49" spans="1:1" ht="19.8" x14ac:dyDescent="0.3">
      <c r="A49" s="14" t="s">
        <v>11</v>
      </c>
    </row>
    <row r="50" spans="1:1" ht="39.6" x14ac:dyDescent="0.3">
      <c r="A50" s="10" t="s">
        <v>330</v>
      </c>
    </row>
    <row r="51" spans="1:1" ht="19.8" x14ac:dyDescent="0.3">
      <c r="A51" s="10" t="s">
        <v>89</v>
      </c>
    </row>
    <row r="52" spans="1:1" ht="39.6" x14ac:dyDescent="0.3">
      <c r="A52" s="15" t="s">
        <v>70</v>
      </c>
    </row>
    <row r="53" spans="1:1" ht="20.399999999999999" thickBot="1" x14ac:dyDescent="0.35">
      <c r="A53" s="16" t="s">
        <v>12</v>
      </c>
    </row>
    <row r="60" spans="1:1" ht="39" customHeight="1" x14ac:dyDescent="0.3"/>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x14ac:dyDescent="0.3"/>
  <cols>
    <col min="1" max="1" width="94.88671875" customWidth="1"/>
  </cols>
  <sheetData>
    <row r="1" spans="1:3" ht="19.8" x14ac:dyDescent="0.3">
      <c r="A1" s="12" t="s">
        <v>814</v>
      </c>
      <c r="B1" s="1" t="s">
        <v>15</v>
      </c>
    </row>
    <row r="2" spans="1:3" ht="19.8" x14ac:dyDescent="0.3">
      <c r="A2" s="13" t="s">
        <v>224</v>
      </c>
    </row>
    <row r="3" spans="1:3" ht="19.8" x14ac:dyDescent="0.3">
      <c r="A3" s="13" t="s">
        <v>191</v>
      </c>
    </row>
    <row r="4" spans="1:3" ht="19.8" x14ac:dyDescent="0.3">
      <c r="A4" s="14" t="s">
        <v>3</v>
      </c>
    </row>
    <row r="5" spans="1:3" ht="19.8" x14ac:dyDescent="0.3">
      <c r="A5" s="57" t="s">
        <v>803</v>
      </c>
    </row>
    <row r="6" spans="1:3" ht="19.8" x14ac:dyDescent="0.3">
      <c r="A6" s="57" t="s">
        <v>815</v>
      </c>
    </row>
    <row r="7" spans="1:3" ht="19.8" x14ac:dyDescent="0.3">
      <c r="A7" s="59" t="s">
        <v>859</v>
      </c>
    </row>
    <row r="8" spans="1:3" ht="19.8" x14ac:dyDescent="0.3">
      <c r="A8" s="59" t="s">
        <v>847</v>
      </c>
    </row>
    <row r="9" spans="1:3" ht="19.8" x14ac:dyDescent="0.3">
      <c r="A9" s="59" t="s">
        <v>850</v>
      </c>
    </row>
    <row r="10" spans="1:3" ht="19.8" x14ac:dyDescent="0.3">
      <c r="A10" s="56" t="s">
        <v>4</v>
      </c>
    </row>
    <row r="11" spans="1:3" ht="19.8" x14ac:dyDescent="0.3">
      <c r="A11" s="57" t="s">
        <v>565</v>
      </c>
    </row>
    <row r="12" spans="1:3" ht="99" x14ac:dyDescent="0.3">
      <c r="A12" s="58" t="s">
        <v>794</v>
      </c>
    </row>
    <row r="13" spans="1:3" ht="19.8" x14ac:dyDescent="0.3">
      <c r="A13" s="14" t="s">
        <v>6</v>
      </c>
      <c r="C13" s="11"/>
    </row>
    <row r="14" spans="1:3" ht="39.6" x14ac:dyDescent="0.3">
      <c r="A14" s="10" t="s">
        <v>192</v>
      </c>
    </row>
    <row r="15" spans="1:3" ht="19.8" x14ac:dyDescent="0.3">
      <c r="A15" s="10" t="s">
        <v>193</v>
      </c>
    </row>
    <row r="16" spans="1:3" ht="19.8" x14ac:dyDescent="0.3">
      <c r="A16" s="9" t="s">
        <v>194</v>
      </c>
    </row>
    <row r="17" spans="1:1" ht="19.8" x14ac:dyDescent="0.3">
      <c r="A17" s="10" t="s">
        <v>195</v>
      </c>
    </row>
    <row r="18" spans="1:1" ht="79.2" x14ac:dyDescent="0.3">
      <c r="A18" s="10" t="s">
        <v>207</v>
      </c>
    </row>
    <row r="19" spans="1:1" ht="19.8" x14ac:dyDescent="0.3">
      <c r="A19" s="10" t="s">
        <v>196</v>
      </c>
    </row>
    <row r="20" spans="1:1" ht="19.8" x14ac:dyDescent="0.3">
      <c r="A20" s="10" t="s">
        <v>197</v>
      </c>
    </row>
    <row r="21" spans="1:1" ht="19.8" x14ac:dyDescent="0.3">
      <c r="A21" s="10" t="s">
        <v>198</v>
      </c>
    </row>
    <row r="22" spans="1:1" ht="39.6" x14ac:dyDescent="0.3">
      <c r="A22" s="10" t="s">
        <v>199</v>
      </c>
    </row>
    <row r="23" spans="1:1" ht="39.6" x14ac:dyDescent="0.3">
      <c r="A23" s="10" t="s">
        <v>200</v>
      </c>
    </row>
    <row r="24" spans="1:1" ht="79.2" x14ac:dyDescent="0.3">
      <c r="A24" s="10" t="s">
        <v>201</v>
      </c>
    </row>
    <row r="25" spans="1:1" ht="39.6" x14ac:dyDescent="0.3">
      <c r="A25" s="10" t="s">
        <v>202</v>
      </c>
    </row>
    <row r="26" spans="1:1" ht="19.8" x14ac:dyDescent="0.3">
      <c r="A26" s="10" t="s">
        <v>203</v>
      </c>
    </row>
    <row r="27" spans="1:1" ht="39.6" x14ac:dyDescent="0.3">
      <c r="A27" s="10" t="s">
        <v>204</v>
      </c>
    </row>
    <row r="28" spans="1:1" ht="39.6" x14ac:dyDescent="0.3">
      <c r="A28" s="10" t="s">
        <v>205</v>
      </c>
    </row>
    <row r="29" spans="1:1" ht="39.6" x14ac:dyDescent="0.3">
      <c r="A29" s="10" t="s">
        <v>206</v>
      </c>
    </row>
    <row r="30" spans="1:1" ht="19.8" x14ac:dyDescent="0.3">
      <c r="A30" s="9" t="s">
        <v>594</v>
      </c>
    </row>
    <row r="31" spans="1:1" ht="99" x14ac:dyDescent="0.3">
      <c r="A31" s="10" t="s">
        <v>591</v>
      </c>
    </row>
    <row r="32" spans="1:1" ht="19.8" x14ac:dyDescent="0.3">
      <c r="A32" s="9" t="s">
        <v>92</v>
      </c>
    </row>
    <row r="33" spans="1:1" ht="19.8" x14ac:dyDescent="0.3">
      <c r="A33" s="9" t="s">
        <v>582</v>
      </c>
    </row>
    <row r="34" spans="1:1" ht="19.8" x14ac:dyDescent="0.3">
      <c r="A34" s="9" t="s">
        <v>9</v>
      </c>
    </row>
    <row r="35" spans="1:1" ht="19.8" x14ac:dyDescent="0.3">
      <c r="A35" s="14" t="s">
        <v>10</v>
      </c>
    </row>
    <row r="36" spans="1:1" ht="39.6" x14ac:dyDescent="0.3">
      <c r="A36" s="10" t="s">
        <v>590</v>
      </c>
    </row>
    <row r="37" spans="1:1" ht="39.6" x14ac:dyDescent="0.3">
      <c r="A37" s="10" t="s">
        <v>592</v>
      </c>
    </row>
    <row r="38" spans="1:1" ht="19.8" x14ac:dyDescent="0.3">
      <c r="A38" s="14" t="s">
        <v>11</v>
      </c>
    </row>
    <row r="39" spans="1:1" ht="39.6" x14ac:dyDescent="0.3">
      <c r="A39" s="10" t="s">
        <v>208</v>
      </c>
    </row>
    <row r="40" spans="1:1" ht="19.8" x14ac:dyDescent="0.3">
      <c r="A40" s="10" t="s">
        <v>69</v>
      </c>
    </row>
    <row r="41" spans="1:1" ht="39.6" x14ac:dyDescent="0.3">
      <c r="A41" s="15" t="s">
        <v>14</v>
      </c>
    </row>
    <row r="42" spans="1:1" ht="20.399999999999999" thickBot="1" x14ac:dyDescent="0.35">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x14ac:dyDescent="0.3"/>
  <cols>
    <col min="1" max="1" width="98.33203125" customWidth="1"/>
  </cols>
  <sheetData>
    <row r="1" spans="1:3" ht="19.8" x14ac:dyDescent="0.3">
      <c r="A1" s="12" t="s">
        <v>816</v>
      </c>
      <c r="B1" s="1" t="s">
        <v>15</v>
      </c>
    </row>
    <row r="2" spans="1:3" ht="19.8" x14ac:dyDescent="0.3">
      <c r="A2" s="13" t="s">
        <v>224</v>
      </c>
    </row>
    <row r="3" spans="1:3" ht="19.8" x14ac:dyDescent="0.3">
      <c r="A3" s="13" t="s">
        <v>167</v>
      </c>
    </row>
    <row r="4" spans="1:3" ht="19.8" x14ac:dyDescent="0.3">
      <c r="A4" s="14" t="s">
        <v>3</v>
      </c>
    </row>
    <row r="5" spans="1:3" ht="19.8" x14ac:dyDescent="0.3">
      <c r="A5" s="57" t="s">
        <v>803</v>
      </c>
    </row>
    <row r="6" spans="1:3" ht="19.8" x14ac:dyDescent="0.3">
      <c r="A6" s="57" t="s">
        <v>815</v>
      </c>
    </row>
    <row r="7" spans="1:3" ht="19.8" x14ac:dyDescent="0.3">
      <c r="A7" s="59" t="s">
        <v>859</v>
      </c>
    </row>
    <row r="8" spans="1:3" ht="19.8" x14ac:dyDescent="0.3">
      <c r="A8" s="59" t="s">
        <v>847</v>
      </c>
    </row>
    <row r="9" spans="1:3" ht="19.8" x14ac:dyDescent="0.3">
      <c r="A9" s="59" t="s">
        <v>850</v>
      </c>
    </row>
    <row r="10" spans="1:3" ht="19.8" x14ac:dyDescent="0.3">
      <c r="A10" s="56" t="s">
        <v>4</v>
      </c>
    </row>
    <row r="11" spans="1:3" ht="19.8" x14ac:dyDescent="0.3">
      <c r="A11" s="57" t="s">
        <v>565</v>
      </c>
    </row>
    <row r="12" spans="1:3" ht="99" x14ac:dyDescent="0.3">
      <c r="A12" s="58" t="s">
        <v>794</v>
      </c>
    </row>
    <row r="13" spans="1:3" ht="19.8" x14ac:dyDescent="0.3">
      <c r="A13" s="14" t="s">
        <v>6</v>
      </c>
      <c r="C13" s="11"/>
    </row>
    <row r="14" spans="1:3" ht="19.8" x14ac:dyDescent="0.3">
      <c r="A14" s="17" t="s">
        <v>332</v>
      </c>
    </row>
    <row r="15" spans="1:3" ht="19.8" x14ac:dyDescent="0.3">
      <c r="A15" s="10" t="s">
        <v>168</v>
      </c>
    </row>
    <row r="16" spans="1:3" ht="19.8" x14ac:dyDescent="0.3">
      <c r="A16" s="9" t="s">
        <v>7</v>
      </c>
    </row>
    <row r="17" spans="1:1" ht="19.8" x14ac:dyDescent="0.3">
      <c r="A17" s="41" t="s">
        <v>334</v>
      </c>
    </row>
    <row r="18" spans="1:1" ht="48.6" x14ac:dyDescent="0.3">
      <c r="A18" s="43" t="s">
        <v>401</v>
      </c>
    </row>
    <row r="19" spans="1:1" s="11" customFormat="1" ht="32.4" x14ac:dyDescent="0.3">
      <c r="A19" s="43" t="s">
        <v>402</v>
      </c>
    </row>
    <row r="20" spans="1:1" s="11" customFormat="1" ht="48.6" x14ac:dyDescent="0.3">
      <c r="A20" s="43" t="s">
        <v>355</v>
      </c>
    </row>
    <row r="21" spans="1:1" s="11" customFormat="1" ht="32.4" x14ac:dyDescent="0.3">
      <c r="A21" s="43" t="s">
        <v>335</v>
      </c>
    </row>
    <row r="22" spans="1:1" s="11" customFormat="1" x14ac:dyDescent="0.3">
      <c r="A22" s="43" t="s">
        <v>336</v>
      </c>
    </row>
    <row r="23" spans="1:1" s="11" customFormat="1" ht="32.4" x14ac:dyDescent="0.3">
      <c r="A23" s="43" t="s">
        <v>337</v>
      </c>
    </row>
    <row r="24" spans="1:1" s="11" customFormat="1" ht="32.4" x14ac:dyDescent="0.3">
      <c r="A24" s="43" t="s">
        <v>338</v>
      </c>
    </row>
    <row r="25" spans="1:1" s="11" customFormat="1" ht="48.6" x14ac:dyDescent="0.3">
      <c r="A25" s="43" t="s">
        <v>403</v>
      </c>
    </row>
    <row r="26" spans="1:1" s="11" customFormat="1" ht="32.4" x14ac:dyDescent="0.3">
      <c r="A26" s="43" t="s">
        <v>356</v>
      </c>
    </row>
    <row r="27" spans="1:1" s="11" customFormat="1" ht="32.4" x14ac:dyDescent="0.3">
      <c r="A27" s="43" t="s">
        <v>339</v>
      </c>
    </row>
    <row r="28" spans="1:1" s="11" customFormat="1" x14ac:dyDescent="0.3">
      <c r="A28" s="43" t="s">
        <v>340</v>
      </c>
    </row>
    <row r="29" spans="1:1" s="11" customFormat="1" ht="32.4" x14ac:dyDescent="0.3">
      <c r="A29" s="43" t="s">
        <v>341</v>
      </c>
    </row>
    <row r="30" spans="1:1" s="11" customFormat="1" x14ac:dyDescent="0.3">
      <c r="A30" s="43" t="s">
        <v>342</v>
      </c>
    </row>
    <row r="31" spans="1:1" s="11" customFormat="1" x14ac:dyDescent="0.3">
      <c r="A31" s="43" t="s">
        <v>343</v>
      </c>
    </row>
    <row r="32" spans="1:1" s="11" customFormat="1" x14ac:dyDescent="0.3">
      <c r="A32" s="43" t="s">
        <v>344</v>
      </c>
    </row>
    <row r="33" spans="1:1" s="11" customFormat="1" ht="32.4" x14ac:dyDescent="0.3">
      <c r="A33" s="43" t="s">
        <v>345</v>
      </c>
    </row>
    <row r="34" spans="1:1" s="11" customFormat="1" ht="32.4" x14ac:dyDescent="0.3">
      <c r="A34" s="43" t="s">
        <v>346</v>
      </c>
    </row>
    <row r="35" spans="1:1" s="11" customFormat="1" x14ac:dyDescent="0.3">
      <c r="A35" s="43" t="s">
        <v>347</v>
      </c>
    </row>
    <row r="36" spans="1:1" x14ac:dyDescent="0.3">
      <c r="A36" s="43" t="s">
        <v>357</v>
      </c>
    </row>
    <row r="37" spans="1:1" x14ac:dyDescent="0.3">
      <c r="A37" s="43" t="s">
        <v>348</v>
      </c>
    </row>
    <row r="38" spans="1:1" x14ac:dyDescent="0.3">
      <c r="A38" s="43" t="s">
        <v>349</v>
      </c>
    </row>
    <row r="39" spans="1:1" ht="32.4" x14ac:dyDescent="0.3">
      <c r="A39" s="43" t="s">
        <v>593</v>
      </c>
    </row>
    <row r="40" spans="1:1" ht="39.6" x14ac:dyDescent="0.3">
      <c r="A40" s="41" t="s">
        <v>358</v>
      </c>
    </row>
    <row r="41" spans="1:1" x14ac:dyDescent="0.3">
      <c r="A41" s="43" t="s">
        <v>359</v>
      </c>
    </row>
    <row r="42" spans="1:1" x14ac:dyDescent="0.3">
      <c r="A42" s="43" t="s">
        <v>360</v>
      </c>
    </row>
    <row r="43" spans="1:1" x14ac:dyDescent="0.3">
      <c r="A43" s="43" t="s">
        <v>361</v>
      </c>
    </row>
    <row r="44" spans="1:1" x14ac:dyDescent="0.3">
      <c r="A44" s="43" t="s">
        <v>362</v>
      </c>
    </row>
    <row r="45" spans="1:1" ht="32.4" x14ac:dyDescent="0.3">
      <c r="A45" s="43" t="s">
        <v>363</v>
      </c>
    </row>
    <row r="46" spans="1:1" x14ac:dyDescent="0.3">
      <c r="A46" s="43" t="s">
        <v>364</v>
      </c>
    </row>
    <row r="47" spans="1:1" x14ac:dyDescent="0.3">
      <c r="A47" s="43" t="s">
        <v>365</v>
      </c>
    </row>
    <row r="48" spans="1:1" ht="32.4" x14ac:dyDescent="0.3">
      <c r="A48" s="43" t="s">
        <v>350</v>
      </c>
    </row>
    <row r="49" spans="1:1" ht="32.4" x14ac:dyDescent="0.3">
      <c r="A49" s="43" t="s">
        <v>366</v>
      </c>
    </row>
    <row r="50" spans="1:1" ht="32.4" x14ac:dyDescent="0.3">
      <c r="A50" s="43" t="s">
        <v>367</v>
      </c>
    </row>
    <row r="51" spans="1:1" ht="32.4" x14ac:dyDescent="0.3">
      <c r="A51" s="43" t="s">
        <v>368</v>
      </c>
    </row>
    <row r="52" spans="1:1" ht="32.4" x14ac:dyDescent="0.3">
      <c r="A52" s="43" t="s">
        <v>369</v>
      </c>
    </row>
    <row r="53" spans="1:1" ht="64.8" x14ac:dyDescent="0.3">
      <c r="A53" s="43" t="s">
        <v>370</v>
      </c>
    </row>
    <row r="54" spans="1:1" ht="32.4" x14ac:dyDescent="0.3">
      <c r="A54" s="43" t="s">
        <v>371</v>
      </c>
    </row>
    <row r="55" spans="1:1" ht="32.4" x14ac:dyDescent="0.3">
      <c r="A55" s="43" t="s">
        <v>372</v>
      </c>
    </row>
    <row r="56" spans="1:1" ht="48.6" x14ac:dyDescent="0.3">
      <c r="A56" s="43" t="s">
        <v>373</v>
      </c>
    </row>
    <row r="57" spans="1:1" ht="32.4" x14ac:dyDescent="0.3">
      <c r="A57" s="43" t="s">
        <v>351</v>
      </c>
    </row>
    <row r="58" spans="1:1" x14ac:dyDescent="0.3">
      <c r="A58" s="43" t="s">
        <v>352</v>
      </c>
    </row>
    <row r="59" spans="1:1" ht="48.6" x14ac:dyDescent="0.3">
      <c r="A59" s="43" t="s">
        <v>404</v>
      </c>
    </row>
    <row r="60" spans="1:1" ht="32.4" x14ac:dyDescent="0.3">
      <c r="A60" s="43" t="s">
        <v>353</v>
      </c>
    </row>
    <row r="61" spans="1:1" ht="32.4" x14ac:dyDescent="0.3">
      <c r="A61" s="43" t="s">
        <v>354</v>
      </c>
    </row>
    <row r="62" spans="1:1" ht="79.2" x14ac:dyDescent="0.3">
      <c r="A62" s="10" t="s">
        <v>597</v>
      </c>
    </row>
    <row r="63" spans="1:1" ht="19.8" x14ac:dyDescent="0.3">
      <c r="A63" s="10" t="s">
        <v>37</v>
      </c>
    </row>
    <row r="64" spans="1:1" ht="19.8" x14ac:dyDescent="0.3">
      <c r="A64" s="10" t="s">
        <v>595</v>
      </c>
    </row>
    <row r="65" spans="1:1" ht="19.8" x14ac:dyDescent="0.3">
      <c r="A65" s="10" t="s">
        <v>9</v>
      </c>
    </row>
    <row r="66" spans="1:1" ht="19.8" x14ac:dyDescent="0.3">
      <c r="A66" s="14" t="s">
        <v>10</v>
      </c>
    </row>
    <row r="67" spans="1:1" ht="39.6" x14ac:dyDescent="0.3">
      <c r="A67" s="10" t="s">
        <v>596</v>
      </c>
    </row>
    <row r="68" spans="1:1" ht="39.6" x14ac:dyDescent="0.3">
      <c r="A68" s="10" t="s">
        <v>32</v>
      </c>
    </row>
    <row r="69" spans="1:1" ht="19.8" x14ac:dyDescent="0.3">
      <c r="A69" s="14" t="s">
        <v>11</v>
      </c>
    </row>
    <row r="70" spans="1:1" ht="19.8" x14ac:dyDescent="0.3">
      <c r="A70" s="10" t="s">
        <v>374</v>
      </c>
    </row>
    <row r="71" spans="1:1" ht="19.8" x14ac:dyDescent="0.3">
      <c r="A71" s="10" t="s">
        <v>39</v>
      </c>
    </row>
    <row r="72" spans="1:1" ht="39.6" x14ac:dyDescent="0.3">
      <c r="A72" s="15" t="s">
        <v>14</v>
      </c>
    </row>
    <row r="73" spans="1:1" ht="20.399999999999999" thickBot="1" x14ac:dyDescent="0.35">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x14ac:dyDescent="0.3"/>
  <cols>
    <col min="1" max="1" width="98.33203125" customWidth="1"/>
  </cols>
  <sheetData>
    <row r="1" spans="1:3" ht="19.8" x14ac:dyDescent="0.3">
      <c r="A1" s="12" t="s">
        <v>817</v>
      </c>
      <c r="B1" s="1" t="s">
        <v>15</v>
      </c>
    </row>
    <row r="2" spans="1:3" ht="19.8" x14ac:dyDescent="0.3">
      <c r="A2" s="13" t="s">
        <v>224</v>
      </c>
    </row>
    <row r="3" spans="1:3" ht="19.8" x14ac:dyDescent="0.3">
      <c r="A3" s="13" t="s">
        <v>166</v>
      </c>
    </row>
    <row r="4" spans="1:3" ht="19.8" x14ac:dyDescent="0.3">
      <c r="A4" s="14" t="s">
        <v>3</v>
      </c>
    </row>
    <row r="5" spans="1:3" ht="19.8" x14ac:dyDescent="0.3">
      <c r="A5" s="57" t="s">
        <v>803</v>
      </c>
    </row>
    <row r="6" spans="1:3" ht="19.8" x14ac:dyDescent="0.3">
      <c r="A6" s="57" t="s">
        <v>815</v>
      </c>
    </row>
    <row r="7" spans="1:3" ht="19.8" x14ac:dyDescent="0.3">
      <c r="A7" s="59" t="s">
        <v>859</v>
      </c>
    </row>
    <row r="8" spans="1:3" ht="19.8" x14ac:dyDescent="0.3">
      <c r="A8" s="59" t="s">
        <v>847</v>
      </c>
    </row>
    <row r="9" spans="1:3" ht="19.8" x14ac:dyDescent="0.3">
      <c r="A9" s="59" t="s">
        <v>850</v>
      </c>
    </row>
    <row r="10" spans="1:3" ht="19.8" x14ac:dyDescent="0.3">
      <c r="A10" s="56" t="s">
        <v>4</v>
      </c>
    </row>
    <row r="11" spans="1:3" ht="19.8" x14ac:dyDescent="0.3">
      <c r="A11" s="57" t="s">
        <v>565</v>
      </c>
    </row>
    <row r="12" spans="1:3" ht="99" x14ac:dyDescent="0.3">
      <c r="A12" s="58" t="s">
        <v>794</v>
      </c>
    </row>
    <row r="13" spans="1:3" ht="19.8" x14ac:dyDescent="0.3">
      <c r="A13" s="14" t="s">
        <v>6</v>
      </c>
      <c r="C13" s="11"/>
    </row>
    <row r="14" spans="1:3" ht="19.8" x14ac:dyDescent="0.3">
      <c r="A14" s="17" t="s">
        <v>375</v>
      </c>
    </row>
    <row r="15" spans="1:3" ht="19.8" x14ac:dyDescent="0.3">
      <c r="A15" s="10" t="s">
        <v>376</v>
      </c>
    </row>
    <row r="16" spans="1:3" ht="19.8" x14ac:dyDescent="0.3">
      <c r="A16" s="9" t="s">
        <v>7</v>
      </c>
    </row>
    <row r="17" spans="1:1" s="42" customFormat="1" ht="19.8" x14ac:dyDescent="0.3">
      <c r="A17" s="41" t="s">
        <v>377</v>
      </c>
    </row>
    <row r="18" spans="1:1" s="42" customFormat="1" ht="48.6" x14ac:dyDescent="0.3">
      <c r="A18" s="43" t="s">
        <v>392</v>
      </c>
    </row>
    <row r="19" spans="1:1" s="42" customFormat="1" ht="32.4" x14ac:dyDescent="0.3">
      <c r="A19" s="43" t="s">
        <v>393</v>
      </c>
    </row>
    <row r="20" spans="1:1" s="42" customFormat="1" ht="48.6" x14ac:dyDescent="0.3">
      <c r="A20" s="43" t="s">
        <v>355</v>
      </c>
    </row>
    <row r="21" spans="1:1" s="42" customFormat="1" ht="32.4" x14ac:dyDescent="0.3">
      <c r="A21" s="43" t="s">
        <v>335</v>
      </c>
    </row>
    <row r="22" spans="1:1" s="42" customFormat="1" ht="19.8" x14ac:dyDescent="0.3">
      <c r="A22" s="43" t="s">
        <v>336</v>
      </c>
    </row>
    <row r="23" spans="1:1" s="42" customFormat="1" ht="32.4" x14ac:dyDescent="0.3">
      <c r="A23" s="43" t="s">
        <v>337</v>
      </c>
    </row>
    <row r="24" spans="1:1" s="42" customFormat="1" ht="32.4" x14ac:dyDescent="0.3">
      <c r="A24" s="43" t="s">
        <v>394</v>
      </c>
    </row>
    <row r="25" spans="1:1" s="42" customFormat="1" ht="32.4" x14ac:dyDescent="0.3">
      <c r="A25" s="43" t="s">
        <v>395</v>
      </c>
    </row>
    <row r="26" spans="1:1" s="42" customFormat="1" ht="48.6" x14ac:dyDescent="0.3">
      <c r="A26" s="43" t="s">
        <v>396</v>
      </c>
    </row>
    <row r="27" spans="1:1" s="42" customFormat="1" ht="32.4" x14ac:dyDescent="0.3">
      <c r="A27" s="43" t="s">
        <v>397</v>
      </c>
    </row>
    <row r="28" spans="1:1" s="42" customFormat="1" ht="32.4" x14ac:dyDescent="0.3">
      <c r="A28" s="43" t="s">
        <v>378</v>
      </c>
    </row>
    <row r="29" spans="1:1" s="42" customFormat="1" ht="19.8" x14ac:dyDescent="0.3">
      <c r="A29" s="43" t="s">
        <v>379</v>
      </c>
    </row>
    <row r="30" spans="1:1" s="42" customFormat="1" ht="32.4" x14ac:dyDescent="0.3">
      <c r="A30" s="43" t="s">
        <v>380</v>
      </c>
    </row>
    <row r="31" spans="1:1" s="42" customFormat="1" ht="19.8" x14ac:dyDescent="0.3">
      <c r="A31" s="43" t="s">
        <v>381</v>
      </c>
    </row>
    <row r="32" spans="1:1" s="42" customFormat="1" ht="19.8" x14ac:dyDescent="0.3">
      <c r="A32" s="43" t="s">
        <v>382</v>
      </c>
    </row>
    <row r="33" spans="1:1" s="42" customFormat="1" ht="19.8" x14ac:dyDescent="0.3">
      <c r="A33" s="43" t="s">
        <v>383</v>
      </c>
    </row>
    <row r="34" spans="1:1" s="42" customFormat="1" ht="32.4" x14ac:dyDescent="0.3">
      <c r="A34" s="43" t="s">
        <v>384</v>
      </c>
    </row>
    <row r="35" spans="1:1" s="42" customFormat="1" ht="32.4" x14ac:dyDescent="0.3">
      <c r="A35" s="43" t="s">
        <v>385</v>
      </c>
    </row>
    <row r="36" spans="1:1" s="42" customFormat="1" ht="19.8" x14ac:dyDescent="0.3">
      <c r="A36" s="43" t="s">
        <v>386</v>
      </c>
    </row>
    <row r="37" spans="1:1" s="42" customFormat="1" ht="19.8" x14ac:dyDescent="0.3">
      <c r="A37" s="43" t="s">
        <v>398</v>
      </c>
    </row>
    <row r="38" spans="1:1" s="42" customFormat="1" ht="19.8" x14ac:dyDescent="0.3">
      <c r="A38" s="43" t="s">
        <v>387</v>
      </c>
    </row>
    <row r="39" spans="1:1" s="42" customFormat="1" ht="19.8" x14ac:dyDescent="0.3">
      <c r="A39" s="43" t="s">
        <v>388</v>
      </c>
    </row>
    <row r="40" spans="1:1" s="42" customFormat="1" ht="32.4" x14ac:dyDescent="0.3">
      <c r="A40" s="43" t="s">
        <v>389</v>
      </c>
    </row>
    <row r="41" spans="1:1" s="42" customFormat="1" ht="39.6" x14ac:dyDescent="0.3">
      <c r="A41" s="41" t="s">
        <v>399</v>
      </c>
    </row>
    <row r="42" spans="1:1" s="42" customFormat="1" ht="19.8" x14ac:dyDescent="0.3">
      <c r="A42" s="43" t="s">
        <v>359</v>
      </c>
    </row>
    <row r="43" spans="1:1" s="42" customFormat="1" ht="19.8" x14ac:dyDescent="0.3">
      <c r="A43" s="43" t="s">
        <v>360</v>
      </c>
    </row>
    <row r="44" spans="1:1" s="42" customFormat="1" ht="19.8" x14ac:dyDescent="0.3">
      <c r="A44" s="43" t="s">
        <v>361</v>
      </c>
    </row>
    <row r="45" spans="1:1" s="42" customFormat="1" ht="19.8" x14ac:dyDescent="0.3">
      <c r="A45" s="43" t="s">
        <v>362</v>
      </c>
    </row>
    <row r="46" spans="1:1" s="42" customFormat="1" ht="32.4" x14ac:dyDescent="0.3">
      <c r="A46" s="43" t="s">
        <v>363</v>
      </c>
    </row>
    <row r="47" spans="1:1" s="42" customFormat="1" ht="19.8" x14ac:dyDescent="0.3">
      <c r="A47" s="43" t="s">
        <v>364</v>
      </c>
    </row>
    <row r="48" spans="1:1" s="42" customFormat="1" ht="19.8" x14ac:dyDescent="0.3">
      <c r="A48" s="43" t="s">
        <v>365</v>
      </c>
    </row>
    <row r="49" spans="1:1" s="42" customFormat="1" ht="32.4" x14ac:dyDescent="0.3">
      <c r="A49" s="43" t="s">
        <v>350</v>
      </c>
    </row>
    <row r="50" spans="1:1" s="42" customFormat="1" ht="32.4" x14ac:dyDescent="0.3">
      <c r="A50" s="43" t="s">
        <v>366</v>
      </c>
    </row>
    <row r="51" spans="1:1" s="42" customFormat="1" ht="32.4" x14ac:dyDescent="0.3">
      <c r="A51" s="43" t="s">
        <v>367</v>
      </c>
    </row>
    <row r="52" spans="1:1" s="42" customFormat="1" ht="32.4" x14ac:dyDescent="0.3">
      <c r="A52" s="43" t="s">
        <v>368</v>
      </c>
    </row>
    <row r="53" spans="1:1" s="42" customFormat="1" ht="32.4" x14ac:dyDescent="0.3">
      <c r="A53" s="43" t="s">
        <v>369</v>
      </c>
    </row>
    <row r="54" spans="1:1" s="42" customFormat="1" ht="64.8" x14ac:dyDescent="0.3">
      <c r="A54" s="43" t="s">
        <v>370</v>
      </c>
    </row>
    <row r="55" spans="1:1" s="42" customFormat="1" ht="32.4" x14ac:dyDescent="0.3">
      <c r="A55" s="43" t="s">
        <v>371</v>
      </c>
    </row>
    <row r="56" spans="1:1" s="42" customFormat="1" ht="32.4" x14ac:dyDescent="0.3">
      <c r="A56" s="43" t="s">
        <v>372</v>
      </c>
    </row>
    <row r="57" spans="1:1" s="42" customFormat="1" ht="48.6" x14ac:dyDescent="0.3">
      <c r="A57" s="43" t="s">
        <v>390</v>
      </c>
    </row>
    <row r="58" spans="1:1" s="42" customFormat="1" ht="32.4" x14ac:dyDescent="0.3">
      <c r="A58" s="43" t="s">
        <v>351</v>
      </c>
    </row>
    <row r="59" spans="1:1" s="42" customFormat="1" ht="19.8" x14ac:dyDescent="0.3">
      <c r="A59" s="43" t="s">
        <v>352</v>
      </c>
    </row>
    <row r="60" spans="1:1" s="42" customFormat="1" ht="48.6" x14ac:dyDescent="0.3">
      <c r="A60" s="43" t="s">
        <v>391</v>
      </c>
    </row>
    <row r="61" spans="1:1" s="42" customFormat="1" ht="32.4" x14ac:dyDescent="0.3">
      <c r="A61" s="43" t="s">
        <v>353</v>
      </c>
    </row>
    <row r="62" spans="1:1" s="42" customFormat="1" ht="32.4" x14ac:dyDescent="0.3">
      <c r="A62" s="43" t="s">
        <v>354</v>
      </c>
    </row>
    <row r="63" spans="1:1" ht="19.8" x14ac:dyDescent="0.3">
      <c r="A63" s="10" t="s">
        <v>169</v>
      </c>
    </row>
    <row r="64" spans="1:1" ht="59.4" x14ac:dyDescent="0.3">
      <c r="A64" s="10" t="s">
        <v>333</v>
      </c>
    </row>
    <row r="65" spans="1:1" ht="19.8" x14ac:dyDescent="0.3">
      <c r="A65" s="10" t="s">
        <v>37</v>
      </c>
    </row>
    <row r="66" spans="1:1" ht="19.8" x14ac:dyDescent="0.3">
      <c r="A66" s="10" t="s">
        <v>598</v>
      </c>
    </row>
    <row r="67" spans="1:1" ht="19.8" x14ac:dyDescent="0.3">
      <c r="A67" s="10" t="s">
        <v>9</v>
      </c>
    </row>
    <row r="68" spans="1:1" ht="19.8" x14ac:dyDescent="0.3">
      <c r="A68" s="14" t="s">
        <v>10</v>
      </c>
    </row>
    <row r="69" spans="1:1" ht="39.6" x14ac:dyDescent="0.3">
      <c r="A69" s="10" t="s">
        <v>599</v>
      </c>
    </row>
    <row r="70" spans="1:1" ht="39.6" x14ac:dyDescent="0.3">
      <c r="A70" s="10" t="s">
        <v>32</v>
      </c>
    </row>
    <row r="71" spans="1:1" ht="19.8" x14ac:dyDescent="0.3">
      <c r="A71" s="14" t="s">
        <v>11</v>
      </c>
    </row>
    <row r="72" spans="1:1" ht="19.8" x14ac:dyDescent="0.3">
      <c r="A72" s="10" t="s">
        <v>400</v>
      </c>
    </row>
    <row r="73" spans="1:1" ht="19.8" x14ac:dyDescent="0.3">
      <c r="A73" s="10" t="s">
        <v>39</v>
      </c>
    </row>
    <row r="74" spans="1:1" ht="39.6" x14ac:dyDescent="0.3">
      <c r="A74" s="15" t="s">
        <v>14</v>
      </c>
    </row>
    <row r="75" spans="1:1" ht="20.399999999999999" thickBot="1" x14ac:dyDescent="0.35">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x14ac:dyDescent="0.3"/>
  <cols>
    <col min="1" max="1" width="93.44140625" customWidth="1"/>
  </cols>
  <sheetData>
    <row r="1" spans="1:2" ht="19.8" x14ac:dyDescent="0.3">
      <c r="A1" s="38" t="s">
        <v>787</v>
      </c>
      <c r="B1" s="1" t="s">
        <v>15</v>
      </c>
    </row>
    <row r="2" spans="1:2" ht="19.8" x14ac:dyDescent="0.3">
      <c r="A2" s="2" t="s">
        <v>2</v>
      </c>
    </row>
    <row r="3" spans="1:2" ht="19.8" x14ac:dyDescent="0.3">
      <c r="A3" s="13" t="s">
        <v>788</v>
      </c>
    </row>
    <row r="4" spans="1:2" ht="19.8" x14ac:dyDescent="0.3">
      <c r="A4" s="3" t="s">
        <v>3</v>
      </c>
    </row>
    <row r="5" spans="1:2" ht="19.8" x14ac:dyDescent="0.3">
      <c r="A5" s="9" t="s">
        <v>789</v>
      </c>
    </row>
    <row r="6" spans="1:2" ht="19.8" x14ac:dyDescent="0.3">
      <c r="A6" s="9" t="s">
        <v>876</v>
      </c>
    </row>
    <row r="7" spans="1:2" ht="19.8" x14ac:dyDescent="0.3">
      <c r="A7" s="52" t="s">
        <v>846</v>
      </c>
    </row>
    <row r="8" spans="1:2" ht="19.8" x14ac:dyDescent="0.3">
      <c r="A8" s="52" t="s">
        <v>845</v>
      </c>
    </row>
    <row r="9" spans="1:2" ht="19.8" x14ac:dyDescent="0.3">
      <c r="A9" s="52" t="s">
        <v>848</v>
      </c>
    </row>
    <row r="10" spans="1:2" ht="19.8" x14ac:dyDescent="0.3">
      <c r="A10" s="3" t="s">
        <v>4</v>
      </c>
    </row>
    <row r="11" spans="1:2" ht="19.8" x14ac:dyDescent="0.3">
      <c r="A11" s="4" t="s">
        <v>5</v>
      </c>
    </row>
    <row r="12" spans="1:2" ht="81" x14ac:dyDescent="0.3">
      <c r="A12" s="72" t="s">
        <v>791</v>
      </c>
    </row>
    <row r="13" spans="1:2" ht="19.8" x14ac:dyDescent="0.3">
      <c r="A13" s="3" t="s">
        <v>6</v>
      </c>
    </row>
    <row r="14" spans="1:2" ht="19.8" x14ac:dyDescent="0.3">
      <c r="A14" s="17" t="s">
        <v>790</v>
      </c>
    </row>
    <row r="15" spans="1:2" ht="39.6" x14ac:dyDescent="0.3">
      <c r="A15" s="5" t="s">
        <v>18</v>
      </c>
    </row>
    <row r="16" spans="1:2" ht="19.8" x14ac:dyDescent="0.3">
      <c r="A16" s="4" t="s">
        <v>7</v>
      </c>
    </row>
    <row r="17" spans="1:1" ht="19.8" x14ac:dyDescent="0.3">
      <c r="A17" s="41" t="s">
        <v>422</v>
      </c>
    </row>
    <row r="18" spans="1:1" ht="19.8" x14ac:dyDescent="0.3">
      <c r="A18" s="41" t="s">
        <v>419</v>
      </c>
    </row>
    <row r="19" spans="1:1" ht="39.6" x14ac:dyDescent="0.3">
      <c r="A19" s="41" t="s">
        <v>423</v>
      </c>
    </row>
    <row r="20" spans="1:1" ht="19.8" x14ac:dyDescent="0.3">
      <c r="A20" s="41" t="s">
        <v>424</v>
      </c>
    </row>
    <row r="21" spans="1:1" ht="19.8" x14ac:dyDescent="0.3">
      <c r="A21" s="41" t="s">
        <v>420</v>
      </c>
    </row>
    <row r="22" spans="1:1" ht="39.6" x14ac:dyDescent="0.3">
      <c r="A22" s="41" t="s">
        <v>421</v>
      </c>
    </row>
    <row r="23" spans="1:1" ht="79.2" x14ac:dyDescent="0.3">
      <c r="A23" s="41" t="s">
        <v>425</v>
      </c>
    </row>
    <row r="24" spans="1:1" ht="19.8" x14ac:dyDescent="0.3">
      <c r="A24" s="4" t="s">
        <v>8</v>
      </c>
    </row>
    <row r="25" spans="1:1" ht="39.6" x14ac:dyDescent="0.3">
      <c r="A25" s="10" t="s">
        <v>426</v>
      </c>
    </row>
    <row r="26" spans="1:1" ht="19.8" x14ac:dyDescent="0.3">
      <c r="A26" s="9" t="s">
        <v>20</v>
      </c>
    </row>
    <row r="27" spans="1:1" ht="19.8" x14ac:dyDescent="0.3">
      <c r="A27" s="9" t="s">
        <v>784</v>
      </c>
    </row>
    <row r="28" spans="1:1" ht="19.8" x14ac:dyDescent="0.3">
      <c r="A28" s="4" t="s">
        <v>9</v>
      </c>
    </row>
    <row r="29" spans="1:1" ht="19.8" x14ac:dyDescent="0.3">
      <c r="A29" s="3" t="s">
        <v>10</v>
      </c>
    </row>
    <row r="30" spans="1:1" ht="59.4" x14ac:dyDescent="0.3">
      <c r="A30" s="10" t="s">
        <v>785</v>
      </c>
    </row>
    <row r="31" spans="1:1" ht="39.6" x14ac:dyDescent="0.3">
      <c r="A31" s="5" t="s">
        <v>13</v>
      </c>
    </row>
    <row r="32" spans="1:1" ht="19.8" x14ac:dyDescent="0.3">
      <c r="A32" s="3" t="s">
        <v>11</v>
      </c>
    </row>
    <row r="33" spans="1:1" ht="39.6" x14ac:dyDescent="0.3">
      <c r="A33" s="5" t="s">
        <v>19</v>
      </c>
    </row>
    <row r="34" spans="1:1" ht="39.6" x14ac:dyDescent="0.3">
      <c r="A34" s="10" t="s">
        <v>21</v>
      </c>
    </row>
    <row r="35" spans="1:1" ht="39.6" x14ac:dyDescent="0.3">
      <c r="A35" s="6" t="s">
        <v>14</v>
      </c>
    </row>
    <row r="36" spans="1:1" ht="20.399999999999999" thickBot="1" x14ac:dyDescent="0.35">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x14ac:dyDescent="0.3"/>
  <cols>
    <col min="1" max="1" width="92.33203125" customWidth="1"/>
  </cols>
  <sheetData>
    <row r="1" spans="1:2" ht="19.8" x14ac:dyDescent="0.3">
      <c r="A1" s="12" t="s">
        <v>818</v>
      </c>
      <c r="B1" s="1" t="s">
        <v>15</v>
      </c>
    </row>
    <row r="2" spans="1:2" ht="19.8" x14ac:dyDescent="0.3">
      <c r="A2" s="13" t="s">
        <v>224</v>
      </c>
    </row>
    <row r="3" spans="1:2" ht="19.8" x14ac:dyDescent="0.3">
      <c r="A3" s="13" t="s">
        <v>763</v>
      </c>
    </row>
    <row r="4" spans="1:2" ht="19.8" x14ac:dyDescent="0.3">
      <c r="A4" s="14" t="s">
        <v>3</v>
      </c>
    </row>
    <row r="5" spans="1:2" ht="19.8" x14ac:dyDescent="0.3">
      <c r="A5" s="57" t="s">
        <v>803</v>
      </c>
    </row>
    <row r="6" spans="1:2" ht="19.8" x14ac:dyDescent="0.3">
      <c r="A6" s="57" t="s">
        <v>804</v>
      </c>
    </row>
    <row r="7" spans="1:2" ht="19.8" x14ac:dyDescent="0.3">
      <c r="A7" s="59" t="s">
        <v>860</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65" t="s">
        <v>759</v>
      </c>
    </row>
    <row r="15" spans="1:2" ht="19.8" x14ac:dyDescent="0.3">
      <c r="A15" s="70" t="s">
        <v>660</v>
      </c>
    </row>
    <row r="16" spans="1:2" ht="19.8" x14ac:dyDescent="0.3">
      <c r="A16" s="71" t="s">
        <v>7</v>
      </c>
    </row>
    <row r="17" spans="1:2" ht="39.6" x14ac:dyDescent="0.3">
      <c r="A17" s="70" t="s">
        <v>756</v>
      </c>
      <c r="B17" s="42"/>
    </row>
    <row r="18" spans="1:2" ht="19.8" x14ac:dyDescent="0.3">
      <c r="A18" s="71" t="s">
        <v>760</v>
      </c>
      <c r="B18" s="42"/>
    </row>
    <row r="19" spans="1:2" ht="19.8" x14ac:dyDescent="0.3">
      <c r="A19" s="71" t="s">
        <v>757</v>
      </c>
      <c r="B19" s="42"/>
    </row>
    <row r="20" spans="1:2" ht="19.8" x14ac:dyDescent="0.3">
      <c r="A20" s="71" t="s">
        <v>749</v>
      </c>
      <c r="B20" s="42"/>
    </row>
    <row r="21" spans="1:2" ht="19.8" x14ac:dyDescent="0.3">
      <c r="A21" s="71" t="s">
        <v>758</v>
      </c>
      <c r="B21" s="42"/>
    </row>
    <row r="22" spans="1:2" ht="19.8" x14ac:dyDescent="0.3">
      <c r="A22" s="71" t="s">
        <v>9</v>
      </c>
      <c r="B22" s="42"/>
    </row>
    <row r="23" spans="1:2" ht="19.8" x14ac:dyDescent="0.3">
      <c r="A23" s="69" t="s">
        <v>10</v>
      </c>
      <c r="B23" s="42"/>
    </row>
    <row r="24" spans="1:2" ht="39.6" x14ac:dyDescent="0.3">
      <c r="A24" s="70" t="s">
        <v>762</v>
      </c>
      <c r="B24" s="42"/>
    </row>
    <row r="25" spans="1:2" ht="39.6" x14ac:dyDescent="0.3">
      <c r="A25" s="70" t="s">
        <v>662</v>
      </c>
      <c r="B25" s="42"/>
    </row>
    <row r="26" spans="1:2" ht="19.8" x14ac:dyDescent="0.3">
      <c r="A26" s="69" t="s">
        <v>11</v>
      </c>
      <c r="B26" s="42"/>
    </row>
    <row r="27" spans="1:2" ht="19.8" x14ac:dyDescent="0.3">
      <c r="A27" s="70" t="s">
        <v>761</v>
      </c>
      <c r="B27" s="42"/>
    </row>
    <row r="28" spans="1:2" ht="59.4" x14ac:dyDescent="0.3">
      <c r="A28" s="70" t="s">
        <v>751</v>
      </c>
      <c r="B28" s="42"/>
    </row>
    <row r="29" spans="1:2" ht="39.6" x14ac:dyDescent="0.3">
      <c r="A29" s="68" t="s">
        <v>643</v>
      </c>
      <c r="B29" s="42"/>
    </row>
    <row r="30" spans="1:2" ht="20.399999999999999" thickBot="1" x14ac:dyDescent="0.35">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x14ac:dyDescent="0.3"/>
  <cols>
    <col min="1" max="1" width="93.44140625" customWidth="1"/>
  </cols>
  <sheetData>
    <row r="1" spans="1:3" ht="19.8" x14ac:dyDescent="0.3">
      <c r="A1" s="12" t="s">
        <v>819</v>
      </c>
      <c r="B1" s="1" t="s">
        <v>53</v>
      </c>
    </row>
    <row r="2" spans="1:3" ht="19.8" x14ac:dyDescent="0.3">
      <c r="A2" s="13" t="s">
        <v>476</v>
      </c>
    </row>
    <row r="3" spans="1:3" ht="19.8" x14ac:dyDescent="0.3">
      <c r="A3" s="13" t="s">
        <v>54</v>
      </c>
    </row>
    <row r="4" spans="1:3" ht="19.8" x14ac:dyDescent="0.3">
      <c r="A4" s="14" t="s">
        <v>3</v>
      </c>
    </row>
    <row r="5" spans="1:3" ht="19.8" x14ac:dyDescent="0.3">
      <c r="A5" s="57" t="s">
        <v>803</v>
      </c>
    </row>
    <row r="6" spans="1:3" ht="19.8" x14ac:dyDescent="0.3">
      <c r="A6" s="57" t="s">
        <v>820</v>
      </c>
    </row>
    <row r="7" spans="1:3" ht="19.8" x14ac:dyDescent="0.3">
      <c r="A7" s="59" t="s">
        <v>864</v>
      </c>
    </row>
    <row r="8" spans="1:3" ht="19.8" x14ac:dyDescent="0.3">
      <c r="A8" s="59" t="s">
        <v>847</v>
      </c>
    </row>
    <row r="9" spans="1:3" ht="19.8" x14ac:dyDescent="0.3">
      <c r="A9" s="59" t="s">
        <v>862</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19.8" x14ac:dyDescent="0.3">
      <c r="A14" s="8" t="s">
        <v>55</v>
      </c>
    </row>
    <row r="15" spans="1:3" ht="39.6" x14ac:dyDescent="0.3">
      <c r="A15" s="10" t="s">
        <v>600</v>
      </c>
    </row>
    <row r="16" spans="1:3" ht="19.8" x14ac:dyDescent="0.3">
      <c r="A16" s="9" t="s">
        <v>7</v>
      </c>
    </row>
    <row r="17" spans="1:1" ht="39.6" x14ac:dyDescent="0.3">
      <c r="A17" s="10" t="s">
        <v>604</v>
      </c>
    </row>
    <row r="18" spans="1:1" ht="38.25" customHeight="1" x14ac:dyDescent="0.3">
      <c r="A18" s="10" t="s">
        <v>603</v>
      </c>
    </row>
    <row r="19" spans="1:1" ht="19.8" x14ac:dyDescent="0.3">
      <c r="A19" s="10" t="s">
        <v>601</v>
      </c>
    </row>
    <row r="20" spans="1:1" ht="19.8" x14ac:dyDescent="0.3">
      <c r="A20" s="10" t="s">
        <v>602</v>
      </c>
    </row>
    <row r="21" spans="1:1" ht="39.6" x14ac:dyDescent="0.3">
      <c r="A21" s="10" t="s">
        <v>605</v>
      </c>
    </row>
    <row r="22" spans="1:1" ht="19.8" x14ac:dyDescent="0.3">
      <c r="A22" s="9" t="s">
        <v>56</v>
      </c>
    </row>
    <row r="23" spans="1:1" ht="59.4" x14ac:dyDescent="0.3">
      <c r="A23" s="10" t="s">
        <v>606</v>
      </c>
    </row>
    <row r="24" spans="1:1" ht="19.8" x14ac:dyDescent="0.3">
      <c r="A24" s="9" t="s">
        <v>57</v>
      </c>
    </row>
    <row r="25" spans="1:1" ht="19.8" x14ac:dyDescent="0.3">
      <c r="A25" s="9" t="s">
        <v>582</v>
      </c>
    </row>
    <row r="26" spans="1:1" ht="19.8" x14ac:dyDescent="0.3">
      <c r="A26" s="9" t="s">
        <v>9</v>
      </c>
    </row>
    <row r="27" spans="1:1" ht="19.8" x14ac:dyDescent="0.3">
      <c r="A27" s="14" t="s">
        <v>10</v>
      </c>
    </row>
    <row r="28" spans="1:1" ht="39.6" x14ac:dyDescent="0.3">
      <c r="A28" s="10" t="s">
        <v>607</v>
      </c>
    </row>
    <row r="29" spans="1:1" ht="39" customHeight="1" x14ac:dyDescent="0.3">
      <c r="A29" s="10" t="s">
        <v>615</v>
      </c>
    </row>
    <row r="30" spans="1:1" ht="19.8" x14ac:dyDescent="0.3">
      <c r="A30" s="14" t="s">
        <v>11</v>
      </c>
    </row>
    <row r="31" spans="1:1" ht="19.8" x14ac:dyDescent="0.3">
      <c r="A31" s="10" t="s">
        <v>58</v>
      </c>
    </row>
    <row r="32" spans="1:1" ht="59.4" x14ac:dyDescent="0.3">
      <c r="A32" s="10" t="s">
        <v>59</v>
      </c>
    </row>
    <row r="33" spans="1:1" ht="39.6" x14ac:dyDescent="0.3">
      <c r="A33" s="15" t="s">
        <v>60</v>
      </c>
    </row>
    <row r="34" spans="1:1" ht="20.399999999999999" thickBot="1" x14ac:dyDescent="0.35">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x14ac:dyDescent="0.3"/>
  <cols>
    <col min="1" max="1" width="93.44140625" customWidth="1"/>
  </cols>
  <sheetData>
    <row r="1" spans="1:3" ht="19.8" x14ac:dyDescent="0.3">
      <c r="A1" s="12" t="s">
        <v>821</v>
      </c>
      <c r="B1" s="1" t="s">
        <v>53</v>
      </c>
    </row>
    <row r="2" spans="1:3" ht="19.8" x14ac:dyDescent="0.3">
      <c r="A2" s="13" t="s">
        <v>476</v>
      </c>
    </row>
    <row r="3" spans="1:3" ht="19.8" x14ac:dyDescent="0.3">
      <c r="A3" s="13" t="s">
        <v>61</v>
      </c>
    </row>
    <row r="4" spans="1:3" ht="19.8" x14ac:dyDescent="0.3">
      <c r="A4" s="14" t="s">
        <v>3</v>
      </c>
    </row>
    <row r="5" spans="1:3" ht="19.8" x14ac:dyDescent="0.3">
      <c r="A5" s="57" t="s">
        <v>803</v>
      </c>
    </row>
    <row r="6" spans="1:3" ht="19.8" x14ac:dyDescent="0.3">
      <c r="A6" s="57" t="s">
        <v>820</v>
      </c>
    </row>
    <row r="7" spans="1:3" ht="19.8" x14ac:dyDescent="0.3">
      <c r="A7" s="59" t="s">
        <v>864</v>
      </c>
    </row>
    <row r="8" spans="1:3" ht="19.8" x14ac:dyDescent="0.3">
      <c r="A8" s="59" t="s">
        <v>847</v>
      </c>
    </row>
    <row r="9" spans="1:3" ht="19.8" x14ac:dyDescent="0.3">
      <c r="A9" s="59" t="s">
        <v>862</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19.8" x14ac:dyDescent="0.3">
      <c r="A14" s="8" t="s">
        <v>62</v>
      </c>
    </row>
    <row r="15" spans="1:3" ht="19.8" x14ac:dyDescent="0.3">
      <c r="A15" s="10" t="s">
        <v>63</v>
      </c>
    </row>
    <row r="16" spans="1:3" ht="19.8" x14ac:dyDescent="0.3">
      <c r="A16" s="9" t="s">
        <v>7</v>
      </c>
    </row>
    <row r="17" spans="1:1" ht="19.8" x14ac:dyDescent="0.3">
      <c r="A17" s="10" t="s">
        <v>64</v>
      </c>
    </row>
    <row r="18" spans="1:1" ht="39.6" x14ac:dyDescent="0.3">
      <c r="A18" s="10" t="s">
        <v>65</v>
      </c>
    </row>
    <row r="19" spans="1:1" ht="19.8" x14ac:dyDescent="0.3">
      <c r="A19" s="9" t="s">
        <v>66</v>
      </c>
    </row>
    <row r="20" spans="1:1" ht="39.6" x14ac:dyDescent="0.3">
      <c r="A20" s="10" t="s">
        <v>609</v>
      </c>
    </row>
    <row r="21" spans="1:1" ht="19.8" x14ac:dyDescent="0.3">
      <c r="A21" s="9" t="s">
        <v>67</v>
      </c>
    </row>
    <row r="22" spans="1:1" ht="19.8" x14ac:dyDescent="0.3">
      <c r="A22" s="9" t="s">
        <v>582</v>
      </c>
    </row>
    <row r="23" spans="1:1" ht="19.8" x14ac:dyDescent="0.3">
      <c r="A23" s="9" t="s">
        <v>9</v>
      </c>
    </row>
    <row r="24" spans="1:1" ht="19.8" x14ac:dyDescent="0.3">
      <c r="A24" s="14" t="s">
        <v>10</v>
      </c>
    </row>
    <row r="25" spans="1:1" ht="39.6" x14ac:dyDescent="0.3">
      <c r="A25" s="10" t="s">
        <v>608</v>
      </c>
    </row>
    <row r="26" spans="1:1" ht="39" customHeight="1" x14ac:dyDescent="0.3">
      <c r="A26" s="10" t="s">
        <v>615</v>
      </c>
    </row>
    <row r="27" spans="1:1" ht="19.8" x14ac:dyDescent="0.3">
      <c r="A27" s="14" t="s">
        <v>11</v>
      </c>
    </row>
    <row r="28" spans="1:1" ht="19.8" x14ac:dyDescent="0.3">
      <c r="A28" s="10" t="s">
        <v>68</v>
      </c>
    </row>
    <row r="29" spans="1:1" ht="19.8" x14ac:dyDescent="0.3">
      <c r="A29" s="10" t="s">
        <v>69</v>
      </c>
    </row>
    <row r="30" spans="1:1" ht="39.6" x14ac:dyDescent="0.3">
      <c r="A30" s="15" t="s">
        <v>70</v>
      </c>
    </row>
    <row r="31" spans="1:1" ht="20.399999999999999" thickBot="1" x14ac:dyDescent="0.35">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x14ac:dyDescent="0.3"/>
  <cols>
    <col min="1" max="1" width="93.44140625" customWidth="1"/>
  </cols>
  <sheetData>
    <row r="1" spans="1:3" ht="19.8" x14ac:dyDescent="0.3">
      <c r="A1" s="12" t="s">
        <v>822</v>
      </c>
      <c r="B1" s="1" t="s">
        <v>53</v>
      </c>
    </row>
    <row r="2" spans="1:3" ht="19.8" x14ac:dyDescent="0.3">
      <c r="A2" s="13" t="s">
        <v>476</v>
      </c>
    </row>
    <row r="3" spans="1:3" ht="19.8" x14ac:dyDescent="0.3">
      <c r="A3" s="13" t="s">
        <v>71</v>
      </c>
    </row>
    <row r="4" spans="1:3" ht="19.8" x14ac:dyDescent="0.3">
      <c r="A4" s="14" t="s">
        <v>3</v>
      </c>
    </row>
    <row r="5" spans="1:3" ht="19.8" x14ac:dyDescent="0.3">
      <c r="A5" s="57" t="s">
        <v>803</v>
      </c>
    </row>
    <row r="6" spans="1:3" ht="19.8" x14ac:dyDescent="0.3">
      <c r="A6" s="57" t="s">
        <v>820</v>
      </c>
    </row>
    <row r="7" spans="1:3" ht="19.8" x14ac:dyDescent="0.3">
      <c r="A7" s="59" t="s">
        <v>864</v>
      </c>
    </row>
    <row r="8" spans="1:3" ht="19.8" x14ac:dyDescent="0.3">
      <c r="A8" s="59" t="s">
        <v>847</v>
      </c>
    </row>
    <row r="9" spans="1:3" ht="19.8" x14ac:dyDescent="0.3">
      <c r="A9" s="59" t="s">
        <v>862</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72</v>
      </c>
    </row>
    <row r="15" spans="1:3" ht="19.8" x14ac:dyDescent="0.3">
      <c r="A15" s="10" t="s">
        <v>73</v>
      </c>
    </row>
    <row r="16" spans="1:3" ht="19.8" x14ac:dyDescent="0.3">
      <c r="A16" s="9" t="s">
        <v>7</v>
      </c>
    </row>
    <row r="17" spans="1:1" ht="19.8" x14ac:dyDescent="0.3">
      <c r="A17" s="10" t="s">
        <v>74</v>
      </c>
    </row>
    <row r="18" spans="1:1" ht="19.8" x14ac:dyDescent="0.3">
      <c r="A18" s="10" t="s">
        <v>75</v>
      </c>
    </row>
    <row r="19" spans="1:1" ht="59.4" x14ac:dyDescent="0.3">
      <c r="A19" s="10" t="s">
        <v>612</v>
      </c>
    </row>
    <row r="20" spans="1:1" ht="19.8" x14ac:dyDescent="0.3">
      <c r="A20" s="10" t="s">
        <v>76</v>
      </c>
    </row>
    <row r="21" spans="1:1" ht="39.6" x14ac:dyDescent="0.3">
      <c r="A21" s="10" t="s">
        <v>77</v>
      </c>
    </row>
    <row r="22" spans="1:1" ht="19.8" x14ac:dyDescent="0.3">
      <c r="A22" s="9" t="s">
        <v>611</v>
      </c>
    </row>
    <row r="23" spans="1:1" ht="19.8" x14ac:dyDescent="0.3">
      <c r="A23" s="9" t="s">
        <v>613</v>
      </c>
    </row>
    <row r="24" spans="1:1" ht="19.8" x14ac:dyDescent="0.3">
      <c r="A24" s="9" t="s">
        <v>67</v>
      </c>
    </row>
    <row r="25" spans="1:1" ht="19.8" x14ac:dyDescent="0.3">
      <c r="A25" s="9" t="s">
        <v>582</v>
      </c>
    </row>
    <row r="26" spans="1:1" ht="19.8" x14ac:dyDescent="0.3">
      <c r="A26" s="9" t="s">
        <v>9</v>
      </c>
    </row>
    <row r="27" spans="1:1" ht="19.8" x14ac:dyDescent="0.3">
      <c r="A27" s="14" t="s">
        <v>10</v>
      </c>
    </row>
    <row r="28" spans="1:1" ht="39.6" x14ac:dyDescent="0.3">
      <c r="A28" s="10" t="s">
        <v>607</v>
      </c>
    </row>
    <row r="29" spans="1:1" ht="39" customHeight="1" x14ac:dyDescent="0.3">
      <c r="A29" s="10" t="s">
        <v>614</v>
      </c>
    </row>
    <row r="30" spans="1:1" ht="19.8" x14ac:dyDescent="0.3">
      <c r="A30" s="14" t="s">
        <v>11</v>
      </c>
    </row>
    <row r="31" spans="1:1" ht="19.8" x14ac:dyDescent="0.3">
      <c r="A31" s="10" t="s">
        <v>68</v>
      </c>
    </row>
    <row r="32" spans="1:1" ht="19.8" x14ac:dyDescent="0.3">
      <c r="A32" s="10" t="s">
        <v>69</v>
      </c>
    </row>
    <row r="33" spans="1:1" ht="39.6" x14ac:dyDescent="0.3">
      <c r="A33" s="15" t="s">
        <v>70</v>
      </c>
    </row>
    <row r="34" spans="1:1" ht="20.399999999999999" thickBot="1" x14ac:dyDescent="0.35">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x14ac:dyDescent="0.3"/>
  <cols>
    <col min="1" max="1" width="93.44140625" customWidth="1"/>
  </cols>
  <sheetData>
    <row r="1" spans="1:3" ht="19.8" x14ac:dyDescent="0.3">
      <c r="A1" s="12" t="s">
        <v>823</v>
      </c>
      <c r="B1" s="1" t="s">
        <v>15</v>
      </c>
    </row>
    <row r="2" spans="1:3" ht="19.8" x14ac:dyDescent="0.3">
      <c r="A2" s="44" t="s">
        <v>479</v>
      </c>
    </row>
    <row r="3" spans="1:3" ht="19.8" x14ac:dyDescent="0.3">
      <c r="A3" s="13" t="s">
        <v>427</v>
      </c>
    </row>
    <row r="4" spans="1:3" ht="19.8" x14ac:dyDescent="0.3">
      <c r="A4" s="14" t="s">
        <v>3</v>
      </c>
    </row>
    <row r="5" spans="1:3" ht="19.8" x14ac:dyDescent="0.3">
      <c r="A5" s="57" t="s">
        <v>803</v>
      </c>
    </row>
    <row r="6" spans="1:3" ht="19.8" x14ac:dyDescent="0.3">
      <c r="A6" s="57" t="s">
        <v>820</v>
      </c>
    </row>
    <row r="7" spans="1:3" ht="19.8" x14ac:dyDescent="0.3">
      <c r="A7" s="59" t="s">
        <v>865</v>
      </c>
    </row>
    <row r="8" spans="1:3" ht="19.8" x14ac:dyDescent="0.3">
      <c r="A8" s="59" t="s">
        <v>847</v>
      </c>
    </row>
    <row r="9" spans="1:3" ht="19.8" x14ac:dyDescent="0.3">
      <c r="A9" s="59" t="s">
        <v>863</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428</v>
      </c>
    </row>
    <row r="15" spans="1:3" ht="19.8" x14ac:dyDescent="0.3">
      <c r="A15" s="10" t="s">
        <v>63</v>
      </c>
    </row>
    <row r="16" spans="1:3" ht="19.8" x14ac:dyDescent="0.3">
      <c r="A16" s="9" t="s">
        <v>7</v>
      </c>
    </row>
    <row r="17" spans="1:1" ht="39.6" x14ac:dyDescent="0.3">
      <c r="A17" s="10" t="s">
        <v>430</v>
      </c>
    </row>
    <row r="18" spans="1:1" ht="19.8" x14ac:dyDescent="0.3">
      <c r="A18" s="9" t="s">
        <v>433</v>
      </c>
    </row>
    <row r="19" spans="1:1" ht="19.8" x14ac:dyDescent="0.3">
      <c r="A19" s="9" t="s">
        <v>429</v>
      </c>
    </row>
    <row r="20" spans="1:1" ht="19.8" x14ac:dyDescent="0.3">
      <c r="A20" s="9" t="s">
        <v>37</v>
      </c>
    </row>
    <row r="21" spans="1:1" ht="19.8" x14ac:dyDescent="0.3">
      <c r="A21" s="9" t="s">
        <v>585</v>
      </c>
    </row>
    <row r="22" spans="1:1" ht="19.8" x14ac:dyDescent="0.3">
      <c r="A22" s="9" t="s">
        <v>9</v>
      </c>
    </row>
    <row r="23" spans="1:1" ht="19.8" x14ac:dyDescent="0.3">
      <c r="A23" s="14" t="s">
        <v>10</v>
      </c>
    </row>
    <row r="24" spans="1:1" ht="39.6" x14ac:dyDescent="0.3">
      <c r="A24" s="10" t="s">
        <v>616</v>
      </c>
    </row>
    <row r="25" spans="1:1" ht="39.6" x14ac:dyDescent="0.3">
      <c r="A25" s="10" t="s">
        <v>432</v>
      </c>
    </row>
    <row r="26" spans="1:1" ht="19.8" x14ac:dyDescent="0.3">
      <c r="A26" s="14" t="s">
        <v>11</v>
      </c>
    </row>
    <row r="27" spans="1:1" ht="19.8" x14ac:dyDescent="0.3">
      <c r="A27" s="10" t="s">
        <v>431</v>
      </c>
    </row>
    <row r="28" spans="1:1" ht="19.8" x14ac:dyDescent="0.3">
      <c r="A28" s="10" t="s">
        <v>69</v>
      </c>
    </row>
    <row r="29" spans="1:1" ht="39.6" x14ac:dyDescent="0.3">
      <c r="A29" s="15" t="s">
        <v>14</v>
      </c>
    </row>
    <row r="30" spans="1:1" ht="20.399999999999999" thickBot="1" x14ac:dyDescent="0.35">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x14ac:dyDescent="0.3"/>
  <cols>
    <col min="1" max="1" width="97.44140625" customWidth="1"/>
  </cols>
  <sheetData>
    <row r="1" spans="1:3" ht="19.8" x14ac:dyDescent="0.3">
      <c r="A1" s="12" t="s">
        <v>824</v>
      </c>
      <c r="B1" s="1" t="s">
        <v>15</v>
      </c>
    </row>
    <row r="2" spans="1:3" ht="19.8" x14ac:dyDescent="0.3">
      <c r="A2" s="44" t="s">
        <v>479</v>
      </c>
    </row>
    <row r="3" spans="1:3" ht="19.8" x14ac:dyDescent="0.3">
      <c r="A3" s="13" t="s">
        <v>435</v>
      </c>
    </row>
    <row r="4" spans="1:3" ht="19.8" x14ac:dyDescent="0.3">
      <c r="A4" s="14" t="s">
        <v>3</v>
      </c>
    </row>
    <row r="5" spans="1:3" ht="19.8" x14ac:dyDescent="0.3">
      <c r="A5" s="57" t="s">
        <v>803</v>
      </c>
    </row>
    <row r="6" spans="1:3" ht="19.8" x14ac:dyDescent="0.3">
      <c r="A6" s="57" t="s">
        <v>820</v>
      </c>
    </row>
    <row r="7" spans="1:3" ht="19.8" x14ac:dyDescent="0.3">
      <c r="A7" s="59" t="s">
        <v>865</v>
      </c>
    </row>
    <row r="8" spans="1:3" ht="19.8" x14ac:dyDescent="0.3">
      <c r="A8" s="59" t="s">
        <v>847</v>
      </c>
    </row>
    <row r="9" spans="1:3" ht="19.8" x14ac:dyDescent="0.3">
      <c r="A9" s="59" t="s">
        <v>863</v>
      </c>
    </row>
    <row r="10" spans="1:3" ht="19.8" x14ac:dyDescent="0.3">
      <c r="A10" s="56" t="s">
        <v>4</v>
      </c>
    </row>
    <row r="11" spans="1:3" ht="19.8" x14ac:dyDescent="0.3">
      <c r="A11" s="57" t="s">
        <v>565</v>
      </c>
    </row>
    <row r="12" spans="1:3" ht="99" x14ac:dyDescent="0.3">
      <c r="A12" s="58" t="s">
        <v>794</v>
      </c>
    </row>
    <row r="13" spans="1:3" ht="19.8" x14ac:dyDescent="0.3">
      <c r="A13" s="14" t="s">
        <v>6</v>
      </c>
      <c r="C13" s="11"/>
    </row>
    <row r="14" spans="1:3" ht="39.6" x14ac:dyDescent="0.3">
      <c r="A14" s="17" t="s">
        <v>436</v>
      </c>
    </row>
    <row r="15" spans="1:3" ht="19.8" x14ac:dyDescent="0.3">
      <c r="A15" s="10" t="s">
        <v>63</v>
      </c>
    </row>
    <row r="16" spans="1:3" ht="19.8" x14ac:dyDescent="0.3">
      <c r="A16" s="9" t="s">
        <v>7</v>
      </c>
    </row>
    <row r="17" spans="1:1" ht="19.8" x14ac:dyDescent="0.3">
      <c r="A17" s="41" t="s">
        <v>441</v>
      </c>
    </row>
    <row r="18" spans="1:1" ht="19.8" x14ac:dyDescent="0.3">
      <c r="A18" s="41" t="s">
        <v>442</v>
      </c>
    </row>
    <row r="19" spans="1:1" ht="59.4" x14ac:dyDescent="0.3">
      <c r="A19" s="41" t="s">
        <v>443</v>
      </c>
    </row>
    <row r="20" spans="1:1" ht="39.6" x14ac:dyDescent="0.3">
      <c r="A20" s="41" t="s">
        <v>445</v>
      </c>
    </row>
    <row r="21" spans="1:1" ht="39.6" x14ac:dyDescent="0.3">
      <c r="A21" s="41" t="s">
        <v>446</v>
      </c>
    </row>
    <row r="22" spans="1:1" ht="39.6" x14ac:dyDescent="0.3">
      <c r="A22" s="41" t="s">
        <v>447</v>
      </c>
    </row>
    <row r="23" spans="1:1" ht="39.6" x14ac:dyDescent="0.3">
      <c r="A23" s="41" t="s">
        <v>448</v>
      </c>
    </row>
    <row r="24" spans="1:1" ht="39.6" x14ac:dyDescent="0.3">
      <c r="A24" s="41" t="s">
        <v>449</v>
      </c>
    </row>
    <row r="25" spans="1:1" ht="39.6" x14ac:dyDescent="0.3">
      <c r="A25" s="41" t="s">
        <v>450</v>
      </c>
    </row>
    <row r="26" spans="1:1" ht="118.8" x14ac:dyDescent="0.3">
      <c r="A26" s="41" t="s">
        <v>444</v>
      </c>
    </row>
    <row r="27" spans="1:1" ht="19.8" x14ac:dyDescent="0.3">
      <c r="A27" s="9" t="s">
        <v>452</v>
      </c>
    </row>
    <row r="28" spans="1:1" ht="19.8" x14ac:dyDescent="0.3">
      <c r="A28" s="9" t="s">
        <v>439</v>
      </c>
    </row>
    <row r="29" spans="1:1" ht="19.8" x14ac:dyDescent="0.3">
      <c r="A29" s="9" t="s">
        <v>438</v>
      </c>
    </row>
    <row r="30" spans="1:1" ht="19.8" x14ac:dyDescent="0.3">
      <c r="A30" s="9" t="s">
        <v>437</v>
      </c>
    </row>
    <row r="31" spans="1:1" ht="19.8" x14ac:dyDescent="0.3">
      <c r="A31" s="9" t="s">
        <v>440</v>
      </c>
    </row>
    <row r="32" spans="1:1" ht="19.8" x14ac:dyDescent="0.3">
      <c r="A32" s="9" t="s">
        <v>37</v>
      </c>
    </row>
    <row r="33" spans="1:1" ht="19.8" x14ac:dyDescent="0.3">
      <c r="A33" s="9" t="s">
        <v>617</v>
      </c>
    </row>
    <row r="34" spans="1:1" ht="19.8" x14ac:dyDescent="0.3">
      <c r="A34" s="9" t="s">
        <v>9</v>
      </c>
    </row>
    <row r="35" spans="1:1" ht="19.8" x14ac:dyDescent="0.3">
      <c r="A35" s="14" t="s">
        <v>10</v>
      </c>
    </row>
    <row r="36" spans="1:1" ht="39.6" x14ac:dyDescent="0.3">
      <c r="A36" s="10" t="s">
        <v>618</v>
      </c>
    </row>
    <row r="37" spans="1:1" ht="39.6" x14ac:dyDescent="0.3">
      <c r="A37" s="10" t="s">
        <v>432</v>
      </c>
    </row>
    <row r="38" spans="1:1" ht="19.8" x14ac:dyDescent="0.3">
      <c r="A38" s="14" t="s">
        <v>11</v>
      </c>
    </row>
    <row r="39" spans="1:1" ht="19.8" x14ac:dyDescent="0.3">
      <c r="A39" s="10" t="s">
        <v>409</v>
      </c>
    </row>
    <row r="40" spans="1:1" ht="19.8" x14ac:dyDescent="0.3">
      <c r="A40" s="10" t="s">
        <v>69</v>
      </c>
    </row>
    <row r="41" spans="1:1" ht="39.6" x14ac:dyDescent="0.3">
      <c r="A41" s="15" t="s">
        <v>14</v>
      </c>
    </row>
    <row r="42" spans="1:1" ht="20.399999999999999" thickBot="1" x14ac:dyDescent="0.35">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x14ac:dyDescent="0.3"/>
  <cols>
    <col min="1" max="1" width="93.44140625" customWidth="1"/>
  </cols>
  <sheetData>
    <row r="1" spans="1:3" ht="19.8" x14ac:dyDescent="0.3">
      <c r="A1" s="12" t="s">
        <v>825</v>
      </c>
      <c r="B1" s="1" t="s">
        <v>15</v>
      </c>
    </row>
    <row r="2" spans="1:3" ht="19.8" x14ac:dyDescent="0.3">
      <c r="A2" s="44" t="s">
        <v>479</v>
      </c>
    </row>
    <row r="3" spans="1:3" ht="19.8" x14ac:dyDescent="0.3">
      <c r="A3" s="13" t="s">
        <v>455</v>
      </c>
    </row>
    <row r="4" spans="1:3" ht="19.8" x14ac:dyDescent="0.3">
      <c r="A4" s="14" t="s">
        <v>3</v>
      </c>
    </row>
    <row r="5" spans="1:3" ht="19.8" x14ac:dyDescent="0.3">
      <c r="A5" s="57" t="s">
        <v>803</v>
      </c>
    </row>
    <row r="6" spans="1:3" ht="19.8" x14ac:dyDescent="0.3">
      <c r="A6" s="57" t="s">
        <v>820</v>
      </c>
    </row>
    <row r="7" spans="1:3" ht="19.8" x14ac:dyDescent="0.3">
      <c r="A7" s="59" t="s">
        <v>865</v>
      </c>
    </row>
    <row r="8" spans="1:3" ht="19.8" x14ac:dyDescent="0.3">
      <c r="A8" s="59" t="s">
        <v>847</v>
      </c>
    </row>
    <row r="9" spans="1:3" ht="19.8" x14ac:dyDescent="0.3">
      <c r="A9" s="59" t="s">
        <v>863</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19.8" x14ac:dyDescent="0.3">
      <c r="A14" s="17" t="s">
        <v>456</v>
      </c>
    </row>
    <row r="15" spans="1:3" ht="19.8" x14ac:dyDescent="0.3">
      <c r="A15" s="10" t="s">
        <v>63</v>
      </c>
    </row>
    <row r="16" spans="1:3" ht="19.8" x14ac:dyDescent="0.3">
      <c r="A16" s="9" t="s">
        <v>7</v>
      </c>
    </row>
    <row r="17" spans="1:1" ht="19.8" x14ac:dyDescent="0.3">
      <c r="A17" s="10" t="s">
        <v>458</v>
      </c>
    </row>
    <row r="18" spans="1:1" ht="19.8" x14ac:dyDescent="0.3">
      <c r="A18" s="9" t="s">
        <v>451</v>
      </c>
    </row>
    <row r="19" spans="1:1" ht="79.2" x14ac:dyDescent="0.3">
      <c r="A19" s="10" t="s">
        <v>457</v>
      </c>
    </row>
    <row r="20" spans="1:1" ht="19.8" x14ac:dyDescent="0.3">
      <c r="A20" s="9" t="s">
        <v>37</v>
      </c>
    </row>
    <row r="21" spans="1:1" ht="19.8" x14ac:dyDescent="0.3">
      <c r="A21" s="9" t="s">
        <v>585</v>
      </c>
    </row>
    <row r="22" spans="1:1" ht="19.8" x14ac:dyDescent="0.3">
      <c r="A22" s="9" t="s">
        <v>453</v>
      </c>
    </row>
    <row r="23" spans="1:1" ht="19.8" x14ac:dyDescent="0.3">
      <c r="A23" s="14" t="s">
        <v>10</v>
      </c>
    </row>
    <row r="24" spans="1:1" ht="39.6" x14ac:dyDescent="0.3">
      <c r="A24" s="10" t="s">
        <v>616</v>
      </c>
    </row>
    <row r="25" spans="1:1" ht="39.6" x14ac:dyDescent="0.3">
      <c r="A25" s="10" t="s">
        <v>432</v>
      </c>
    </row>
    <row r="26" spans="1:1" ht="19.8" x14ac:dyDescent="0.3">
      <c r="A26" s="14" t="s">
        <v>11</v>
      </c>
    </row>
    <row r="27" spans="1:1" ht="19.8" x14ac:dyDescent="0.3">
      <c r="A27" s="10" t="s">
        <v>459</v>
      </c>
    </row>
    <row r="28" spans="1:1" ht="19.8" x14ac:dyDescent="0.3">
      <c r="A28" s="10" t="s">
        <v>69</v>
      </c>
    </row>
    <row r="29" spans="1:1" ht="39.6" x14ac:dyDescent="0.3">
      <c r="A29" s="15" t="s">
        <v>14</v>
      </c>
    </row>
    <row r="30" spans="1:1" ht="20.399999999999999" thickBot="1" x14ac:dyDescent="0.35">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x14ac:dyDescent="0.3"/>
  <cols>
    <col min="1" max="1" width="93.44140625" customWidth="1"/>
  </cols>
  <sheetData>
    <row r="1" spans="1:3" ht="19.8" x14ac:dyDescent="0.3">
      <c r="A1" s="12" t="s">
        <v>826</v>
      </c>
      <c r="B1" s="1" t="s">
        <v>15</v>
      </c>
    </row>
    <row r="2" spans="1:3" ht="19.8" x14ac:dyDescent="0.3">
      <c r="A2" s="44" t="s">
        <v>479</v>
      </c>
    </row>
    <row r="3" spans="1:3" ht="19.8" x14ac:dyDescent="0.3">
      <c r="A3" s="13" t="s">
        <v>462</v>
      </c>
    </row>
    <row r="4" spans="1:3" ht="19.8" x14ac:dyDescent="0.3">
      <c r="A4" s="14" t="s">
        <v>3</v>
      </c>
    </row>
    <row r="5" spans="1:3" ht="19.8" x14ac:dyDescent="0.3">
      <c r="A5" s="57" t="s">
        <v>803</v>
      </c>
    </row>
    <row r="6" spans="1:3" ht="19.8" x14ac:dyDescent="0.3">
      <c r="A6" s="57" t="s">
        <v>820</v>
      </c>
    </row>
    <row r="7" spans="1:3" ht="19.8" x14ac:dyDescent="0.3">
      <c r="A7" s="59" t="s">
        <v>865</v>
      </c>
    </row>
    <row r="8" spans="1:3" ht="19.8" x14ac:dyDescent="0.3">
      <c r="A8" s="59" t="s">
        <v>847</v>
      </c>
    </row>
    <row r="9" spans="1:3" ht="19.8" x14ac:dyDescent="0.3">
      <c r="A9" s="59" t="s">
        <v>863</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463</v>
      </c>
    </row>
    <row r="15" spans="1:3" ht="19.8" x14ac:dyDescent="0.3">
      <c r="A15" s="10" t="s">
        <v>63</v>
      </c>
    </row>
    <row r="16" spans="1:3" ht="19.8" x14ac:dyDescent="0.3">
      <c r="A16" s="9" t="s">
        <v>7</v>
      </c>
    </row>
    <row r="17" spans="1:1" ht="39.6" x14ac:dyDescent="0.3">
      <c r="A17" s="10" t="s">
        <v>468</v>
      </c>
    </row>
    <row r="18" spans="1:1" ht="39.6" x14ac:dyDescent="0.3">
      <c r="A18" s="10" t="s">
        <v>469</v>
      </c>
    </row>
    <row r="19" spans="1:1" ht="79.2" x14ac:dyDescent="0.3">
      <c r="A19" s="10" t="s">
        <v>470</v>
      </c>
    </row>
    <row r="20" spans="1:1" ht="59.4" x14ac:dyDescent="0.3">
      <c r="A20" s="10" t="s">
        <v>471</v>
      </c>
    </row>
    <row r="21" spans="1:1" ht="19.8" x14ac:dyDescent="0.3">
      <c r="A21" s="9" t="s">
        <v>433</v>
      </c>
    </row>
    <row r="22" spans="1:1" ht="19.8" x14ac:dyDescent="0.3">
      <c r="A22" s="9" t="s">
        <v>439</v>
      </c>
    </row>
    <row r="23" spans="1:1" ht="39.6" x14ac:dyDescent="0.3">
      <c r="A23" s="10" t="s">
        <v>464</v>
      </c>
    </row>
    <row r="24" spans="1:1" ht="19.8" x14ac:dyDescent="0.3">
      <c r="A24" s="10" t="s">
        <v>465</v>
      </c>
    </row>
    <row r="25" spans="1:1" ht="39.6" x14ac:dyDescent="0.3">
      <c r="A25" s="10" t="s">
        <v>466</v>
      </c>
    </row>
    <row r="26" spans="1:1" ht="39.6" x14ac:dyDescent="0.3">
      <c r="A26" s="10" t="s">
        <v>467</v>
      </c>
    </row>
    <row r="27" spans="1:1" ht="19.8" x14ac:dyDescent="0.3">
      <c r="A27" s="9" t="s">
        <v>37</v>
      </c>
    </row>
    <row r="28" spans="1:1" ht="19.8" x14ac:dyDescent="0.3">
      <c r="A28" s="9" t="s">
        <v>619</v>
      </c>
    </row>
    <row r="29" spans="1:1" ht="19.8" x14ac:dyDescent="0.3">
      <c r="A29" s="9" t="s">
        <v>9</v>
      </c>
    </row>
    <row r="30" spans="1:1" ht="19.8" x14ac:dyDescent="0.3">
      <c r="A30" s="14" t="s">
        <v>10</v>
      </c>
    </row>
    <row r="31" spans="1:1" ht="39.6" x14ac:dyDescent="0.3">
      <c r="A31" s="10" t="s">
        <v>618</v>
      </c>
    </row>
    <row r="32" spans="1:1" ht="39.6" x14ac:dyDescent="0.3">
      <c r="A32" s="10" t="s">
        <v>432</v>
      </c>
    </row>
    <row r="33" spans="1:1" ht="19.8" x14ac:dyDescent="0.3">
      <c r="A33" s="14" t="s">
        <v>11</v>
      </c>
    </row>
    <row r="34" spans="1:1" ht="19.8" x14ac:dyDescent="0.3">
      <c r="A34" s="10" t="s">
        <v>409</v>
      </c>
    </row>
    <row r="35" spans="1:1" ht="19.8" x14ac:dyDescent="0.3">
      <c r="A35" s="10" t="s">
        <v>69</v>
      </c>
    </row>
    <row r="36" spans="1:1" ht="39.6" x14ac:dyDescent="0.3">
      <c r="A36" s="15" t="s">
        <v>14</v>
      </c>
    </row>
    <row r="37" spans="1:1" ht="20.399999999999999" thickBot="1" x14ac:dyDescent="0.35">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x14ac:dyDescent="0.3"/>
  <cols>
    <col min="1" max="1" width="93.44140625" customWidth="1"/>
  </cols>
  <sheetData>
    <row r="1" spans="1:3" ht="19.8" x14ac:dyDescent="0.3">
      <c r="A1" s="12" t="s">
        <v>827</v>
      </c>
      <c r="B1" s="1" t="s">
        <v>15</v>
      </c>
    </row>
    <row r="2" spans="1:3" ht="19.8" x14ac:dyDescent="0.3">
      <c r="A2" s="13" t="s">
        <v>225</v>
      </c>
    </row>
    <row r="3" spans="1:3" ht="19.8" x14ac:dyDescent="0.3">
      <c r="A3" s="13" t="s">
        <v>94</v>
      </c>
    </row>
    <row r="4" spans="1:3" ht="19.8" x14ac:dyDescent="0.3">
      <c r="A4" s="14" t="s">
        <v>3</v>
      </c>
    </row>
    <row r="5" spans="1:3" ht="19.8" x14ac:dyDescent="0.3">
      <c r="A5" s="57" t="s">
        <v>803</v>
      </c>
    </row>
    <row r="6" spans="1:3" ht="19.8" x14ac:dyDescent="0.3">
      <c r="A6" s="57" t="s">
        <v>828</v>
      </c>
    </row>
    <row r="7" spans="1:3" ht="19.8" x14ac:dyDescent="0.3">
      <c r="A7" s="59" t="s">
        <v>866</v>
      </c>
    </row>
    <row r="8" spans="1:3" ht="19.8" x14ac:dyDescent="0.3">
      <c r="A8" s="59" t="s">
        <v>847</v>
      </c>
    </row>
    <row r="9" spans="1:3" ht="19.8" x14ac:dyDescent="0.3">
      <c r="A9" s="59" t="s">
        <v>867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625</v>
      </c>
    </row>
    <row r="15" spans="1:3" ht="39.6" x14ac:dyDescent="0.3">
      <c r="A15" s="10" t="s">
        <v>95</v>
      </c>
    </row>
    <row r="16" spans="1:3" ht="19.8" x14ac:dyDescent="0.3">
      <c r="A16" s="9" t="s">
        <v>7</v>
      </c>
    </row>
    <row r="17" spans="1:1" ht="39.6" x14ac:dyDescent="0.3">
      <c r="A17" s="10" t="s">
        <v>96</v>
      </c>
    </row>
    <row r="18" spans="1:1" ht="39.6" x14ac:dyDescent="0.3">
      <c r="A18" s="10" t="s">
        <v>97</v>
      </c>
    </row>
    <row r="19" spans="1:1" ht="19.8" x14ac:dyDescent="0.3">
      <c r="A19" s="10" t="s">
        <v>98</v>
      </c>
    </row>
    <row r="20" spans="1:1" ht="19.8" x14ac:dyDescent="0.3">
      <c r="A20" s="10" t="s">
        <v>99</v>
      </c>
    </row>
    <row r="21" spans="1:1" ht="19.8" x14ac:dyDescent="0.3">
      <c r="A21" s="10" t="s">
        <v>100</v>
      </c>
    </row>
    <row r="22" spans="1:1" ht="19.8" x14ac:dyDescent="0.3">
      <c r="A22" s="10" t="s">
        <v>101</v>
      </c>
    </row>
    <row r="23" spans="1:1" ht="19.8" x14ac:dyDescent="0.3">
      <c r="A23" s="10" t="s">
        <v>102</v>
      </c>
    </row>
    <row r="24" spans="1:1" ht="19.8" x14ac:dyDescent="0.3">
      <c r="A24" s="10" t="s">
        <v>103</v>
      </c>
    </row>
    <row r="25" spans="1:1" ht="19.8" x14ac:dyDescent="0.3">
      <c r="A25" s="10" t="s">
        <v>104</v>
      </c>
    </row>
    <row r="26" spans="1:1" ht="19.8" x14ac:dyDescent="0.3">
      <c r="A26" s="10" t="s">
        <v>621</v>
      </c>
    </row>
    <row r="27" spans="1:1" ht="19.8" x14ac:dyDescent="0.3">
      <c r="A27" s="10" t="s">
        <v>622</v>
      </c>
    </row>
    <row r="28" spans="1:1" ht="19.8" x14ac:dyDescent="0.3">
      <c r="A28" s="10" t="s">
        <v>623</v>
      </c>
    </row>
    <row r="29" spans="1:1" ht="19.8" x14ac:dyDescent="0.3">
      <c r="A29" s="9" t="s">
        <v>620</v>
      </c>
    </row>
    <row r="30" spans="1:1" ht="39.6" x14ac:dyDescent="0.3">
      <c r="A30" s="10" t="s">
        <v>624</v>
      </c>
    </row>
    <row r="31" spans="1:1" ht="19.8" x14ac:dyDescent="0.3">
      <c r="A31" s="9" t="s">
        <v>67</v>
      </c>
    </row>
    <row r="32" spans="1:1" ht="19.8" x14ac:dyDescent="0.3">
      <c r="A32" s="9" t="s">
        <v>628</v>
      </c>
    </row>
    <row r="33" spans="1:1" ht="19.8" x14ac:dyDescent="0.3">
      <c r="A33" s="9" t="s">
        <v>9</v>
      </c>
    </row>
    <row r="34" spans="1:1" ht="19.8" x14ac:dyDescent="0.3">
      <c r="A34" s="14" t="s">
        <v>10</v>
      </c>
    </row>
    <row r="35" spans="1:1" ht="39.6" x14ac:dyDescent="0.3">
      <c r="A35" s="10" t="s">
        <v>629</v>
      </c>
    </row>
    <row r="36" spans="1:1" ht="39" customHeight="1" x14ac:dyDescent="0.3">
      <c r="A36" s="10" t="s">
        <v>615</v>
      </c>
    </row>
    <row r="37" spans="1:1" ht="19.8" x14ac:dyDescent="0.3">
      <c r="A37" s="14" t="s">
        <v>11</v>
      </c>
    </row>
    <row r="38" spans="1:1" ht="19.8" x14ac:dyDescent="0.3">
      <c r="A38" s="10" t="s">
        <v>68</v>
      </c>
    </row>
    <row r="39" spans="1:1" ht="19.8" x14ac:dyDescent="0.3">
      <c r="A39" s="10" t="s">
        <v>89</v>
      </c>
    </row>
    <row r="40" spans="1:1" ht="39.6" x14ac:dyDescent="0.3">
      <c r="A40" s="15" t="s">
        <v>70</v>
      </c>
    </row>
    <row r="41" spans="1:1" ht="20.399999999999999" thickBot="1" x14ac:dyDescent="0.35">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x14ac:dyDescent="0.3"/>
  <cols>
    <col min="1" max="1" width="93.44140625" customWidth="1"/>
  </cols>
  <sheetData>
    <row r="1" spans="1:3" ht="19.8" x14ac:dyDescent="0.3">
      <c r="A1" s="12" t="s">
        <v>829</v>
      </c>
      <c r="B1" s="1" t="s">
        <v>53</v>
      </c>
    </row>
    <row r="2" spans="1:3" ht="19.8" x14ac:dyDescent="0.3">
      <c r="A2" s="13" t="s">
        <v>225</v>
      </c>
    </row>
    <row r="3" spans="1:3" ht="19.8" x14ac:dyDescent="0.3">
      <c r="A3" s="13" t="s">
        <v>105</v>
      </c>
    </row>
    <row r="4" spans="1:3" ht="19.8" x14ac:dyDescent="0.3">
      <c r="A4" s="14" t="s">
        <v>3</v>
      </c>
    </row>
    <row r="5" spans="1:3" ht="19.8" x14ac:dyDescent="0.3">
      <c r="A5" s="57" t="s">
        <v>803</v>
      </c>
    </row>
    <row r="6" spans="1:3" ht="19.8" x14ac:dyDescent="0.3">
      <c r="A6" s="57" t="s">
        <v>828</v>
      </c>
    </row>
    <row r="7" spans="1:3" ht="19.8" x14ac:dyDescent="0.3">
      <c r="A7" s="59" t="s">
        <v>866</v>
      </c>
    </row>
    <row r="8" spans="1:3" ht="19.8" x14ac:dyDescent="0.3">
      <c r="A8" s="59" t="s">
        <v>847</v>
      </c>
    </row>
    <row r="9" spans="1:3" ht="19.8" x14ac:dyDescent="0.3">
      <c r="A9" s="59" t="s">
        <v>867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626</v>
      </c>
    </row>
    <row r="15" spans="1:3" ht="39.6" x14ac:dyDescent="0.3">
      <c r="A15" s="10" t="s">
        <v>95</v>
      </c>
    </row>
    <row r="16" spans="1:3" ht="19.8" x14ac:dyDescent="0.3">
      <c r="A16" s="9" t="s">
        <v>7</v>
      </c>
    </row>
    <row r="17" spans="1:1" ht="59.4" x14ac:dyDescent="0.3">
      <c r="A17" s="10" t="s">
        <v>106</v>
      </c>
    </row>
    <row r="18" spans="1:1" ht="39.6" x14ac:dyDescent="0.3">
      <c r="A18" s="10" t="s">
        <v>107</v>
      </c>
    </row>
    <row r="19" spans="1:1" ht="19.8" x14ac:dyDescent="0.3">
      <c r="A19" s="10" t="s">
        <v>108</v>
      </c>
    </row>
    <row r="20" spans="1:1" ht="59.4" x14ac:dyDescent="0.3">
      <c r="A20" s="10" t="s">
        <v>630</v>
      </c>
    </row>
    <row r="21" spans="1:1" ht="19.8" x14ac:dyDescent="0.3">
      <c r="A21" s="9" t="s">
        <v>631</v>
      </c>
    </row>
    <row r="22" spans="1:1" ht="59.4" x14ac:dyDescent="0.3">
      <c r="A22" s="10" t="s">
        <v>632</v>
      </c>
    </row>
    <row r="23" spans="1:1" ht="19.8" x14ac:dyDescent="0.3">
      <c r="A23" s="9" t="s">
        <v>109</v>
      </c>
    </row>
    <row r="24" spans="1:1" ht="19.8" x14ac:dyDescent="0.3">
      <c r="A24" s="9" t="s">
        <v>628</v>
      </c>
    </row>
    <row r="25" spans="1:1" ht="19.8" x14ac:dyDescent="0.3">
      <c r="A25" s="9" t="s">
        <v>9</v>
      </c>
    </row>
    <row r="26" spans="1:1" ht="19.8" x14ac:dyDescent="0.3">
      <c r="A26" s="14" t="s">
        <v>10</v>
      </c>
    </row>
    <row r="27" spans="1:1" ht="39.6" x14ac:dyDescent="0.3">
      <c r="A27" s="10" t="s">
        <v>633</v>
      </c>
    </row>
    <row r="28" spans="1:1" ht="39" customHeight="1" x14ac:dyDescent="0.3">
      <c r="A28" s="10" t="s">
        <v>634</v>
      </c>
    </row>
    <row r="29" spans="1:1" ht="19.8" x14ac:dyDescent="0.3">
      <c r="A29" s="14" t="s">
        <v>11</v>
      </c>
    </row>
    <row r="30" spans="1:1" ht="19.8" x14ac:dyDescent="0.3">
      <c r="A30" s="10" t="s">
        <v>110</v>
      </c>
    </row>
    <row r="31" spans="1:1" ht="19.8" x14ac:dyDescent="0.3">
      <c r="A31" s="10" t="s">
        <v>111</v>
      </c>
    </row>
    <row r="32" spans="1:1" ht="39.6" x14ac:dyDescent="0.3">
      <c r="A32" s="15" t="s">
        <v>112</v>
      </c>
    </row>
    <row r="33" spans="1:1" ht="20.399999999999999" thickBot="1" x14ac:dyDescent="0.35">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x14ac:dyDescent="0.3"/>
  <cols>
    <col min="1" max="1" width="93.44140625" customWidth="1"/>
  </cols>
  <sheetData>
    <row r="1" spans="1:3" ht="19.8" x14ac:dyDescent="0.3">
      <c r="A1" s="12" t="s">
        <v>796</v>
      </c>
      <c r="B1" s="1" t="s">
        <v>23</v>
      </c>
    </row>
    <row r="2" spans="1:3" ht="19.8" x14ac:dyDescent="0.3">
      <c r="A2" s="13" t="s">
        <v>224</v>
      </c>
    </row>
    <row r="3" spans="1:3" ht="19.8" x14ac:dyDescent="0.3">
      <c r="A3" s="13" t="s">
        <v>26</v>
      </c>
    </row>
    <row r="4" spans="1:3" ht="19.8" x14ac:dyDescent="0.3">
      <c r="A4" s="14" t="s">
        <v>3</v>
      </c>
    </row>
    <row r="5" spans="1:3" ht="19.8" x14ac:dyDescent="0.3">
      <c r="A5" s="9" t="s">
        <v>789</v>
      </c>
    </row>
    <row r="6" spans="1:3" ht="19.8" x14ac:dyDescent="0.3">
      <c r="A6" s="9" t="s">
        <v>797</v>
      </c>
    </row>
    <row r="7" spans="1:3" ht="19.8" x14ac:dyDescent="0.3">
      <c r="A7" s="52" t="s">
        <v>849</v>
      </c>
    </row>
    <row r="8" spans="1:3" ht="19.8" x14ac:dyDescent="0.3">
      <c r="A8" s="52" t="s">
        <v>845</v>
      </c>
    </row>
    <row r="9" spans="1:3" ht="19.8" x14ac:dyDescent="0.3">
      <c r="A9" s="52" t="s">
        <v>850</v>
      </c>
    </row>
    <row r="10" spans="1:3" ht="19.8" x14ac:dyDescent="0.3">
      <c r="A10" s="14" t="s">
        <v>4</v>
      </c>
    </row>
    <row r="11" spans="1:3" ht="19.8" x14ac:dyDescent="0.3">
      <c r="A11" s="9" t="s">
        <v>24</v>
      </c>
    </row>
    <row r="12" spans="1:3" ht="118.8" x14ac:dyDescent="0.3">
      <c r="A12" s="10" t="s">
        <v>792</v>
      </c>
    </row>
    <row r="13" spans="1:3" ht="19.8" x14ac:dyDescent="0.3">
      <c r="A13" s="14" t="s">
        <v>6</v>
      </c>
      <c r="C13" s="11"/>
    </row>
    <row r="14" spans="1:3" ht="39.6" x14ac:dyDescent="0.3">
      <c r="A14" s="10" t="s">
        <v>27</v>
      </c>
    </row>
    <row r="15" spans="1:3" ht="19.8" x14ac:dyDescent="0.3">
      <c r="A15" s="10" t="s">
        <v>28</v>
      </c>
    </row>
    <row r="16" spans="1:3" ht="19.8" x14ac:dyDescent="0.3">
      <c r="A16" s="9" t="s">
        <v>7</v>
      </c>
    </row>
    <row r="17" spans="1:1" ht="99" x14ac:dyDescent="0.3">
      <c r="A17" s="10" t="s">
        <v>138</v>
      </c>
    </row>
    <row r="18" spans="1:1" ht="99" x14ac:dyDescent="0.3">
      <c r="A18" s="10" t="s">
        <v>139</v>
      </c>
    </row>
    <row r="19" spans="1:1" ht="19.8" x14ac:dyDescent="0.3">
      <c r="A19" s="10" t="s">
        <v>140</v>
      </c>
    </row>
    <row r="20" spans="1:1" ht="39.6" x14ac:dyDescent="0.3">
      <c r="A20" s="10" t="s">
        <v>141</v>
      </c>
    </row>
    <row r="21" spans="1:1" ht="39.6" x14ac:dyDescent="0.3">
      <c r="A21" s="10" t="s">
        <v>142</v>
      </c>
    </row>
    <row r="22" spans="1:1" ht="39.6" x14ac:dyDescent="0.3">
      <c r="A22" s="10" t="s">
        <v>143</v>
      </c>
    </row>
    <row r="23" spans="1:1" ht="79.2" x14ac:dyDescent="0.3">
      <c r="A23" s="10" t="s">
        <v>144</v>
      </c>
    </row>
    <row r="24" spans="1:1" ht="39.6" x14ac:dyDescent="0.3">
      <c r="A24" s="10" t="s">
        <v>145</v>
      </c>
    </row>
    <row r="25" spans="1:1" ht="19.8" x14ac:dyDescent="0.3">
      <c r="A25" s="10" t="s">
        <v>146</v>
      </c>
    </row>
    <row r="26" spans="1:1" ht="19.8" x14ac:dyDescent="0.3">
      <c r="A26" s="10" t="s">
        <v>147</v>
      </c>
    </row>
    <row r="27" spans="1:1" ht="39.6" x14ac:dyDescent="0.3">
      <c r="A27" s="10" t="s">
        <v>148</v>
      </c>
    </row>
    <row r="28" spans="1:1" ht="138.6" x14ac:dyDescent="0.3">
      <c r="A28" s="10" t="s">
        <v>149</v>
      </c>
    </row>
    <row r="29" spans="1:1" ht="59.4" x14ac:dyDescent="0.3">
      <c r="A29" s="10" t="s">
        <v>150</v>
      </c>
    </row>
    <row r="30" spans="1:1" ht="59.4" x14ac:dyDescent="0.3">
      <c r="A30" s="10" t="s">
        <v>151</v>
      </c>
    </row>
    <row r="31" spans="1:1" ht="39.6" x14ac:dyDescent="0.3">
      <c r="A31" s="10" t="s">
        <v>152</v>
      </c>
    </row>
    <row r="32" spans="1:1" ht="19.8" x14ac:dyDescent="0.3">
      <c r="A32" s="10" t="s">
        <v>153</v>
      </c>
    </row>
    <row r="33" spans="1:1" ht="59.4" x14ac:dyDescent="0.3">
      <c r="A33" s="10" t="s">
        <v>154</v>
      </c>
    </row>
    <row r="34" spans="1:1" ht="99" x14ac:dyDescent="0.3">
      <c r="A34" s="10" t="s">
        <v>155</v>
      </c>
    </row>
    <row r="35" spans="1:1" ht="59.4" x14ac:dyDescent="0.3">
      <c r="A35" s="10" t="s">
        <v>156</v>
      </c>
    </row>
    <row r="36" spans="1:1" ht="19.8" x14ac:dyDescent="0.3">
      <c r="A36" s="10" t="s">
        <v>157</v>
      </c>
    </row>
    <row r="37" spans="1:1" ht="79.2" x14ac:dyDescent="0.3">
      <c r="A37" s="10" t="s">
        <v>158</v>
      </c>
    </row>
    <row r="38" spans="1:1" ht="59.4" x14ac:dyDescent="0.3">
      <c r="A38" s="10" t="s">
        <v>159</v>
      </c>
    </row>
    <row r="39" spans="1:1" ht="19.8" x14ac:dyDescent="0.3">
      <c r="A39" s="10" t="s">
        <v>160</v>
      </c>
    </row>
    <row r="40" spans="1:1" ht="59.4" x14ac:dyDescent="0.3">
      <c r="A40" s="10" t="s">
        <v>161</v>
      </c>
    </row>
    <row r="41" spans="1:1" ht="19.8" x14ac:dyDescent="0.3">
      <c r="A41" s="10" t="s">
        <v>162</v>
      </c>
    </row>
    <row r="42" spans="1:1" ht="59.4" x14ac:dyDescent="0.3">
      <c r="A42" s="10" t="s">
        <v>163</v>
      </c>
    </row>
    <row r="43" spans="1:1" ht="59.4" x14ac:dyDescent="0.3">
      <c r="A43" s="10" t="s">
        <v>555</v>
      </c>
    </row>
    <row r="44" spans="1:1" ht="19.8" x14ac:dyDescent="0.3">
      <c r="A44" s="9" t="s">
        <v>29</v>
      </c>
    </row>
    <row r="45" spans="1:1" ht="19.8" x14ac:dyDescent="0.3">
      <c r="A45" s="60" t="s">
        <v>30</v>
      </c>
    </row>
    <row r="46" spans="1:1" ht="19.8" x14ac:dyDescent="0.3">
      <c r="A46" s="60" t="s">
        <v>31</v>
      </c>
    </row>
    <row r="47" spans="1:1" ht="19.8" x14ac:dyDescent="0.3">
      <c r="A47" s="60" t="s">
        <v>556</v>
      </c>
    </row>
    <row r="48" spans="1:1" ht="19.8" x14ac:dyDescent="0.3">
      <c r="A48" s="60" t="s">
        <v>9</v>
      </c>
    </row>
    <row r="49" spans="1:1" ht="19.8" x14ac:dyDescent="0.3">
      <c r="A49" s="55" t="s">
        <v>10</v>
      </c>
    </row>
    <row r="50" spans="1:1" ht="39.6" x14ac:dyDescent="0.3">
      <c r="A50" s="45" t="s">
        <v>765</v>
      </c>
    </row>
    <row r="51" spans="1:1" ht="39.6" x14ac:dyDescent="0.3">
      <c r="A51" s="45" t="s">
        <v>32</v>
      </c>
    </row>
    <row r="52" spans="1:1" ht="19.8" x14ac:dyDescent="0.3">
      <c r="A52" s="55" t="s">
        <v>11</v>
      </c>
    </row>
    <row r="53" spans="1:1" ht="39.6" x14ac:dyDescent="0.3">
      <c r="A53" s="45" t="s">
        <v>766</v>
      </c>
    </row>
    <row r="54" spans="1:1" ht="19.8" x14ac:dyDescent="0.3">
      <c r="A54" s="45" t="s">
        <v>39</v>
      </c>
    </row>
    <row r="55" spans="1:1" ht="39.6" x14ac:dyDescent="0.3">
      <c r="A55" s="53" t="s">
        <v>14</v>
      </c>
    </row>
    <row r="56" spans="1:1" ht="20.399999999999999" thickBot="1" x14ac:dyDescent="0.35">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x14ac:dyDescent="0.3"/>
  <cols>
    <col min="1" max="1" width="93.44140625" customWidth="1"/>
  </cols>
  <sheetData>
    <row r="1" spans="1:3" ht="19.8" x14ac:dyDescent="0.3">
      <c r="A1" s="12" t="s">
        <v>830</v>
      </c>
      <c r="B1" s="1" t="s">
        <v>53</v>
      </c>
    </row>
    <row r="2" spans="1:3" ht="19.8" x14ac:dyDescent="0.3">
      <c r="A2" s="13" t="s">
        <v>225</v>
      </c>
    </row>
    <row r="3" spans="1:3" ht="19.8" x14ac:dyDescent="0.3">
      <c r="A3" s="13" t="s">
        <v>113</v>
      </c>
    </row>
    <row r="4" spans="1:3" ht="19.8" x14ac:dyDescent="0.3">
      <c r="A4" s="14" t="s">
        <v>3</v>
      </c>
    </row>
    <row r="5" spans="1:3" ht="19.8" x14ac:dyDescent="0.3">
      <c r="A5" s="57" t="s">
        <v>803</v>
      </c>
    </row>
    <row r="6" spans="1:3" ht="19.8" x14ac:dyDescent="0.3">
      <c r="A6" s="57" t="s">
        <v>828</v>
      </c>
    </row>
    <row r="7" spans="1:3" ht="19.8" x14ac:dyDescent="0.3">
      <c r="A7" s="59" t="s">
        <v>866</v>
      </c>
    </row>
    <row r="8" spans="1:3" ht="19.8" x14ac:dyDescent="0.3">
      <c r="A8" s="59" t="s">
        <v>847</v>
      </c>
    </row>
    <row r="9" spans="1:3" ht="19.8" x14ac:dyDescent="0.3">
      <c r="A9" s="59" t="s">
        <v>867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19.8" x14ac:dyDescent="0.3">
      <c r="A14" s="61" t="s">
        <v>635</v>
      </c>
    </row>
    <row r="15" spans="1:3" ht="39.6" x14ac:dyDescent="0.3">
      <c r="A15" s="45" t="s">
        <v>636</v>
      </c>
    </row>
    <row r="16" spans="1:3" ht="19.8" x14ac:dyDescent="0.3">
      <c r="A16" s="60" t="s">
        <v>7</v>
      </c>
    </row>
    <row r="17" spans="1:1" ht="19.8" x14ac:dyDescent="0.3">
      <c r="A17" s="45" t="s">
        <v>114</v>
      </c>
    </row>
    <row r="18" spans="1:1" ht="59.4" x14ac:dyDescent="0.3">
      <c r="A18" s="45" t="s">
        <v>115</v>
      </c>
    </row>
    <row r="19" spans="1:1" ht="19.8" x14ac:dyDescent="0.3">
      <c r="A19" s="45" t="s">
        <v>116</v>
      </c>
    </row>
    <row r="20" spans="1:1" ht="19.8" x14ac:dyDescent="0.3">
      <c r="A20" s="45" t="s">
        <v>637</v>
      </c>
    </row>
    <row r="21" spans="1:1" ht="39.6" x14ac:dyDescent="0.3">
      <c r="A21" s="45" t="s">
        <v>638</v>
      </c>
    </row>
    <row r="22" spans="1:1" ht="19.8" x14ac:dyDescent="0.3">
      <c r="A22" s="60" t="s">
        <v>646</v>
      </c>
    </row>
    <row r="23" spans="1:1" ht="118.8" x14ac:dyDescent="0.3">
      <c r="A23" s="45" t="s">
        <v>639</v>
      </c>
    </row>
    <row r="24" spans="1:1" ht="19.8" x14ac:dyDescent="0.3">
      <c r="A24" s="60" t="s">
        <v>640</v>
      </c>
    </row>
    <row r="25" spans="1:1" ht="19.8" x14ac:dyDescent="0.3">
      <c r="A25" s="60" t="s">
        <v>627</v>
      </c>
    </row>
    <row r="26" spans="1:1" ht="19.8" x14ac:dyDescent="0.3">
      <c r="A26" s="60" t="s">
        <v>9</v>
      </c>
    </row>
    <row r="27" spans="1:1" ht="39" customHeight="1" x14ac:dyDescent="0.3">
      <c r="A27" s="55" t="s">
        <v>10</v>
      </c>
    </row>
    <row r="28" spans="1:1" ht="39.6" x14ac:dyDescent="0.3">
      <c r="A28" s="45" t="s">
        <v>645</v>
      </c>
    </row>
    <row r="29" spans="1:1" ht="39.6" x14ac:dyDescent="0.3">
      <c r="A29" s="45" t="s">
        <v>644</v>
      </c>
    </row>
    <row r="30" spans="1:1" ht="19.8" x14ac:dyDescent="0.3">
      <c r="A30" s="55" t="s">
        <v>11</v>
      </c>
    </row>
    <row r="31" spans="1:1" ht="19.8" x14ac:dyDescent="0.3">
      <c r="A31" s="45" t="s">
        <v>641</v>
      </c>
    </row>
    <row r="32" spans="1:1" ht="19.8" x14ac:dyDescent="0.3">
      <c r="A32" s="45" t="s">
        <v>642</v>
      </c>
    </row>
    <row r="33" spans="1:1" ht="39.6" x14ac:dyDescent="0.3">
      <c r="A33" s="53" t="s">
        <v>643</v>
      </c>
    </row>
    <row r="34" spans="1:1" ht="20.399999999999999" thickBot="1" x14ac:dyDescent="0.35">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x14ac:dyDescent="0.3"/>
  <cols>
    <col min="1" max="1" width="93.44140625" customWidth="1"/>
  </cols>
  <sheetData>
    <row r="1" spans="1:3" ht="19.8" x14ac:dyDescent="0.3">
      <c r="A1" s="12" t="s">
        <v>831</v>
      </c>
      <c r="B1" s="1" t="s">
        <v>53</v>
      </c>
    </row>
    <row r="2" spans="1:3" ht="19.8" x14ac:dyDescent="0.3">
      <c r="A2" s="13" t="s">
        <v>225</v>
      </c>
    </row>
    <row r="3" spans="1:3" ht="19.8" x14ac:dyDescent="0.3">
      <c r="A3" s="13" t="s">
        <v>117</v>
      </c>
    </row>
    <row r="4" spans="1:3" ht="19.8" x14ac:dyDescent="0.3">
      <c r="A4" s="14" t="s">
        <v>3</v>
      </c>
    </row>
    <row r="5" spans="1:3" ht="19.8" x14ac:dyDescent="0.3">
      <c r="A5" s="57" t="s">
        <v>803</v>
      </c>
    </row>
    <row r="6" spans="1:3" ht="19.8" x14ac:dyDescent="0.3">
      <c r="A6" s="57" t="s">
        <v>828</v>
      </c>
    </row>
    <row r="7" spans="1:3" ht="19.8" x14ac:dyDescent="0.3">
      <c r="A7" s="59" t="s">
        <v>866</v>
      </c>
    </row>
    <row r="8" spans="1:3" ht="19.8" x14ac:dyDescent="0.3">
      <c r="A8" s="59" t="s">
        <v>847</v>
      </c>
    </row>
    <row r="9" spans="1:3" ht="19.8" x14ac:dyDescent="0.3">
      <c r="A9" s="59" t="s">
        <v>867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61" t="s">
        <v>650</v>
      </c>
    </row>
    <row r="15" spans="1:3" ht="39.6" x14ac:dyDescent="0.3">
      <c r="A15" s="45" t="s">
        <v>636</v>
      </c>
    </row>
    <row r="16" spans="1:3" ht="19.8" x14ac:dyDescent="0.3">
      <c r="A16" s="60" t="s">
        <v>7</v>
      </c>
    </row>
    <row r="17" spans="1:1" ht="19.8" x14ac:dyDescent="0.3">
      <c r="A17" s="60" t="s">
        <v>118</v>
      </c>
    </row>
    <row r="18" spans="1:1" ht="19.8" x14ac:dyDescent="0.3">
      <c r="A18" s="60" t="s">
        <v>119</v>
      </c>
    </row>
    <row r="19" spans="1:1" ht="19.8" x14ac:dyDescent="0.3">
      <c r="A19" s="60" t="s">
        <v>120</v>
      </c>
    </row>
    <row r="20" spans="1:1" ht="118.8" x14ac:dyDescent="0.3">
      <c r="A20" s="45" t="s">
        <v>647</v>
      </c>
    </row>
    <row r="21" spans="1:1" ht="19.8" x14ac:dyDescent="0.3">
      <c r="A21" s="60" t="s">
        <v>648</v>
      </c>
    </row>
    <row r="22" spans="1:1" ht="59.4" x14ac:dyDescent="0.3">
      <c r="A22" s="45" t="s">
        <v>649</v>
      </c>
    </row>
    <row r="23" spans="1:1" ht="19.8" x14ac:dyDescent="0.3">
      <c r="A23" s="60" t="s">
        <v>640</v>
      </c>
    </row>
    <row r="24" spans="1:1" ht="19.8" x14ac:dyDescent="0.3">
      <c r="A24" s="60" t="s">
        <v>627</v>
      </c>
    </row>
    <row r="25" spans="1:1" ht="19.8" x14ac:dyDescent="0.3">
      <c r="A25" s="60" t="s">
        <v>9</v>
      </c>
    </row>
    <row r="26" spans="1:1" ht="19.8" x14ac:dyDescent="0.3">
      <c r="A26" s="55" t="s">
        <v>10</v>
      </c>
    </row>
    <row r="27" spans="1:1" ht="39" customHeight="1" x14ac:dyDescent="0.3">
      <c r="A27" s="45" t="s">
        <v>645</v>
      </c>
    </row>
    <row r="28" spans="1:1" ht="39.6" x14ac:dyDescent="0.3">
      <c r="A28" s="45" t="s">
        <v>644</v>
      </c>
    </row>
    <row r="29" spans="1:1" ht="19.8" x14ac:dyDescent="0.3">
      <c r="A29" s="55" t="s">
        <v>11</v>
      </c>
    </row>
    <row r="30" spans="1:1" ht="19.8" x14ac:dyDescent="0.3">
      <c r="A30" s="45" t="s">
        <v>641</v>
      </c>
    </row>
    <row r="31" spans="1:1" ht="19.8" x14ac:dyDescent="0.3">
      <c r="A31" s="45" t="s">
        <v>642</v>
      </c>
    </row>
    <row r="32" spans="1:1" ht="39.6" x14ac:dyDescent="0.3">
      <c r="A32" s="53" t="s">
        <v>643</v>
      </c>
    </row>
    <row r="33" spans="1:1" ht="20.399999999999999" thickBot="1" x14ac:dyDescent="0.35">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x14ac:dyDescent="0.3"/>
  <cols>
    <col min="1" max="1" width="93.44140625" customWidth="1"/>
  </cols>
  <sheetData>
    <row r="1" spans="1:3" ht="19.8" x14ac:dyDescent="0.3">
      <c r="A1" s="12" t="s">
        <v>832</v>
      </c>
      <c r="B1" s="1" t="s">
        <v>53</v>
      </c>
    </row>
    <row r="2" spans="1:3" ht="19.8" x14ac:dyDescent="0.3">
      <c r="A2" s="13" t="s">
        <v>225</v>
      </c>
    </row>
    <row r="3" spans="1:3" ht="19.8" x14ac:dyDescent="0.3">
      <c r="A3" s="13" t="s">
        <v>121</v>
      </c>
    </row>
    <row r="4" spans="1:3" ht="19.8" x14ac:dyDescent="0.3">
      <c r="A4" s="14" t="s">
        <v>3</v>
      </c>
    </row>
    <row r="5" spans="1:3" ht="19.8" x14ac:dyDescent="0.3">
      <c r="A5" s="57" t="s">
        <v>803</v>
      </c>
    </row>
    <row r="6" spans="1:3" ht="19.8" x14ac:dyDescent="0.3">
      <c r="A6" s="57" t="s">
        <v>828</v>
      </c>
    </row>
    <row r="7" spans="1:3" ht="19.8" x14ac:dyDescent="0.3">
      <c r="A7" s="59" t="s">
        <v>866</v>
      </c>
    </row>
    <row r="8" spans="1:3" ht="19.8" x14ac:dyDescent="0.3">
      <c r="A8" s="59" t="s">
        <v>847</v>
      </c>
    </row>
    <row r="9" spans="1:3" ht="19.8" x14ac:dyDescent="0.3">
      <c r="A9" s="59" t="s">
        <v>867</v>
      </c>
    </row>
    <row r="10" spans="1:3" ht="19.8" x14ac:dyDescent="0.3">
      <c r="A10" s="56" t="s">
        <v>4</v>
      </c>
    </row>
    <row r="11" spans="1:3" ht="19.8" x14ac:dyDescent="0.3">
      <c r="A11" s="57" t="s">
        <v>565</v>
      </c>
    </row>
    <row r="12" spans="1:3" ht="88.2" x14ac:dyDescent="0.3">
      <c r="A12" s="58" t="s">
        <v>793</v>
      </c>
    </row>
    <row r="13" spans="1:3" ht="19.8" x14ac:dyDescent="0.3">
      <c r="A13" s="14" t="s">
        <v>6</v>
      </c>
      <c r="C13" s="11"/>
    </row>
    <row r="14" spans="1:3" ht="39.6" x14ac:dyDescent="0.3">
      <c r="A14" s="17" t="s">
        <v>651</v>
      </c>
    </row>
    <row r="15" spans="1:3" ht="39.6" x14ac:dyDescent="0.3">
      <c r="A15" s="45" t="s">
        <v>636</v>
      </c>
    </row>
    <row r="16" spans="1:3" ht="19.8" x14ac:dyDescent="0.3">
      <c r="A16" s="60" t="s">
        <v>7</v>
      </c>
    </row>
    <row r="17" spans="1:1" ht="19.8" x14ac:dyDescent="0.3">
      <c r="A17" s="45" t="s">
        <v>656</v>
      </c>
    </row>
    <row r="18" spans="1:1" ht="19.8" x14ac:dyDescent="0.3">
      <c r="A18" s="45" t="s">
        <v>657</v>
      </c>
    </row>
    <row r="19" spans="1:1" ht="39.6" x14ac:dyDescent="0.3">
      <c r="A19" s="45" t="s">
        <v>652</v>
      </c>
    </row>
    <row r="20" spans="1:1" ht="19.8" x14ac:dyDescent="0.3">
      <c r="A20" s="45" t="s">
        <v>653</v>
      </c>
    </row>
    <row r="21" spans="1:1" ht="19.8" x14ac:dyDescent="0.3">
      <c r="A21" s="60" t="s">
        <v>658</v>
      </c>
    </row>
    <row r="22" spans="1:1" ht="79.2" x14ac:dyDescent="0.3">
      <c r="A22" s="45" t="s">
        <v>654</v>
      </c>
    </row>
    <row r="23" spans="1:1" ht="19.8" x14ac:dyDescent="0.3">
      <c r="A23" s="60" t="s">
        <v>640</v>
      </c>
    </row>
    <row r="24" spans="1:1" ht="19.8" x14ac:dyDescent="0.3">
      <c r="A24" s="60" t="s">
        <v>655</v>
      </c>
    </row>
    <row r="25" spans="1:1" ht="19.8" x14ac:dyDescent="0.3">
      <c r="A25" s="60" t="s">
        <v>9</v>
      </c>
    </row>
    <row r="26" spans="1:1" ht="19.8" x14ac:dyDescent="0.3">
      <c r="A26" s="55" t="s">
        <v>10</v>
      </c>
    </row>
    <row r="27" spans="1:1" ht="39" customHeight="1" x14ac:dyDescent="0.3">
      <c r="A27" s="45" t="s">
        <v>666</v>
      </c>
    </row>
    <row r="28" spans="1:1" ht="39.6" x14ac:dyDescent="0.3">
      <c r="A28" s="45" t="s">
        <v>644</v>
      </c>
    </row>
    <row r="29" spans="1:1" ht="19.8" x14ac:dyDescent="0.3">
      <c r="A29" s="55" t="s">
        <v>11</v>
      </c>
    </row>
    <row r="30" spans="1:1" ht="19.8" x14ac:dyDescent="0.3">
      <c r="A30" s="45" t="s">
        <v>641</v>
      </c>
    </row>
    <row r="31" spans="1:1" ht="19.8" x14ac:dyDescent="0.3">
      <c r="A31" s="45" t="s">
        <v>642</v>
      </c>
    </row>
    <row r="32" spans="1:1" ht="39.6" x14ac:dyDescent="0.3">
      <c r="A32" s="53" t="s">
        <v>643</v>
      </c>
    </row>
    <row r="33" spans="1:1" ht="20.399999999999999" thickBot="1" x14ac:dyDescent="0.35">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x14ac:dyDescent="0.3"/>
  <cols>
    <col min="1" max="1" width="93.21875" customWidth="1"/>
  </cols>
  <sheetData>
    <row r="1" spans="1:1" ht="19.8" x14ac:dyDescent="0.3">
      <c r="A1" s="12" t="s">
        <v>833</v>
      </c>
    </row>
    <row r="2" spans="1:1" ht="19.8" x14ac:dyDescent="0.3">
      <c r="A2" s="13" t="s">
        <v>225</v>
      </c>
    </row>
    <row r="3" spans="1:1" ht="19.8" x14ac:dyDescent="0.3">
      <c r="A3" s="13" t="s">
        <v>741</v>
      </c>
    </row>
    <row r="4" spans="1:1" ht="19.8" x14ac:dyDescent="0.3">
      <c r="A4" s="14" t="s">
        <v>3</v>
      </c>
    </row>
    <row r="5" spans="1:1" ht="19.8" x14ac:dyDescent="0.3">
      <c r="A5" s="57" t="s">
        <v>803</v>
      </c>
    </row>
    <row r="6" spans="1:1" ht="19.8" x14ac:dyDescent="0.3">
      <c r="A6" s="57" t="s">
        <v>828</v>
      </c>
    </row>
    <row r="7" spans="1:1" ht="19.8" x14ac:dyDescent="0.3">
      <c r="A7" s="59" t="s">
        <v>866</v>
      </c>
    </row>
    <row r="8" spans="1:1" ht="19.8" x14ac:dyDescent="0.3">
      <c r="A8" s="59" t="s">
        <v>847</v>
      </c>
    </row>
    <row r="9" spans="1:1" ht="19.8" x14ac:dyDescent="0.3">
      <c r="A9" s="59" t="s">
        <v>867</v>
      </c>
    </row>
    <row r="10" spans="1:1" ht="19.8" x14ac:dyDescent="0.3">
      <c r="A10" s="56" t="s">
        <v>4</v>
      </c>
    </row>
    <row r="11" spans="1:1" ht="19.8" x14ac:dyDescent="0.3">
      <c r="A11" s="57" t="s">
        <v>565</v>
      </c>
    </row>
    <row r="12" spans="1:1" ht="88.2" x14ac:dyDescent="0.3">
      <c r="A12" s="58" t="s">
        <v>793</v>
      </c>
    </row>
    <row r="13" spans="1:1" ht="19.8" x14ac:dyDescent="0.3">
      <c r="A13" s="66" t="s">
        <v>6</v>
      </c>
    </row>
    <row r="14" spans="1:1" ht="39.6" x14ac:dyDescent="0.3">
      <c r="A14" s="65" t="s">
        <v>742</v>
      </c>
    </row>
    <row r="15" spans="1:1" ht="39.6" x14ac:dyDescent="0.3">
      <c r="A15" s="65" t="s">
        <v>743</v>
      </c>
    </row>
    <row r="16" spans="1:1" ht="19.8" x14ac:dyDescent="0.3">
      <c r="A16" s="67" t="s">
        <v>7</v>
      </c>
    </row>
    <row r="17" spans="1:1" ht="376.2" x14ac:dyDescent="0.3">
      <c r="A17" s="65" t="s">
        <v>744</v>
      </c>
    </row>
    <row r="18" spans="1:1" ht="396" x14ac:dyDescent="0.3">
      <c r="A18" s="65" t="s">
        <v>745</v>
      </c>
    </row>
    <row r="19" spans="1:1" ht="99" x14ac:dyDescent="0.3">
      <c r="A19" s="65" t="s">
        <v>746</v>
      </c>
    </row>
    <row r="20" spans="1:1" ht="19.8" x14ac:dyDescent="0.3">
      <c r="A20" s="67" t="s">
        <v>747</v>
      </c>
    </row>
    <row r="21" spans="1:1" ht="79.2" x14ac:dyDescent="0.3">
      <c r="A21" s="65" t="s">
        <v>748</v>
      </c>
    </row>
    <row r="22" spans="1:1" ht="19.8" x14ac:dyDescent="0.3">
      <c r="A22" s="67" t="s">
        <v>749</v>
      </c>
    </row>
    <row r="23" spans="1:1" ht="19.8" x14ac:dyDescent="0.3">
      <c r="A23" s="67" t="s">
        <v>750</v>
      </c>
    </row>
    <row r="24" spans="1:1" ht="19.8" x14ac:dyDescent="0.3">
      <c r="A24" s="67" t="s">
        <v>9</v>
      </c>
    </row>
    <row r="25" spans="1:1" ht="19.8" x14ac:dyDescent="0.3">
      <c r="A25" s="66" t="s">
        <v>10</v>
      </c>
    </row>
    <row r="26" spans="1:1" ht="39.6" x14ac:dyDescent="0.3">
      <c r="A26" s="65" t="s">
        <v>752</v>
      </c>
    </row>
    <row r="27" spans="1:1" ht="39.6" x14ac:dyDescent="0.3">
      <c r="A27" s="65" t="s">
        <v>753</v>
      </c>
    </row>
    <row r="28" spans="1:1" ht="19.8" x14ac:dyDescent="0.3">
      <c r="A28" s="66" t="s">
        <v>11</v>
      </c>
    </row>
    <row r="29" spans="1:1" ht="19.8" x14ac:dyDescent="0.3">
      <c r="A29" s="65" t="s">
        <v>754</v>
      </c>
    </row>
    <row r="30" spans="1:1" ht="59.4" x14ac:dyDescent="0.3">
      <c r="A30" s="65" t="s">
        <v>751</v>
      </c>
    </row>
    <row r="31" spans="1:1" ht="39.6" x14ac:dyDescent="0.3">
      <c r="A31" s="64" t="s">
        <v>643</v>
      </c>
    </row>
    <row r="32" spans="1:1" ht="20.399999999999999" thickBot="1" x14ac:dyDescent="0.35">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x14ac:dyDescent="0.3"/>
  <cols>
    <col min="1" max="1" width="93.6640625" customWidth="1"/>
  </cols>
  <sheetData>
    <row r="1" spans="1:2" ht="19.8" x14ac:dyDescent="0.3">
      <c r="A1" s="12" t="s">
        <v>834</v>
      </c>
      <c r="B1" s="1" t="s">
        <v>15</v>
      </c>
    </row>
    <row r="2" spans="1:2" ht="19.8" x14ac:dyDescent="0.3">
      <c r="A2" s="44" t="s">
        <v>473</v>
      </c>
    </row>
    <row r="3" spans="1:2" ht="19.8" x14ac:dyDescent="0.3">
      <c r="A3" s="13" t="s">
        <v>405</v>
      </c>
    </row>
    <row r="4" spans="1:2" ht="19.8" x14ac:dyDescent="0.3">
      <c r="A4" s="14" t="s">
        <v>3</v>
      </c>
    </row>
    <row r="5" spans="1:2" ht="19.8" x14ac:dyDescent="0.3">
      <c r="A5" s="57" t="s">
        <v>803</v>
      </c>
    </row>
    <row r="6" spans="1:2" ht="19.8" x14ac:dyDescent="0.3">
      <c r="A6" s="57" t="s">
        <v>804</v>
      </c>
    </row>
    <row r="7" spans="1:2" ht="19.8" x14ac:dyDescent="0.3">
      <c r="A7" s="59" t="s">
        <v>860</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61" t="s">
        <v>659</v>
      </c>
    </row>
    <row r="15" spans="1:2" ht="19.8" x14ac:dyDescent="0.3">
      <c r="A15" s="45" t="s">
        <v>660</v>
      </c>
    </row>
    <row r="16" spans="1:2" ht="19.8" x14ac:dyDescent="0.3">
      <c r="A16" s="60" t="s">
        <v>7</v>
      </c>
    </row>
    <row r="17" spans="1:1" ht="39.6" x14ac:dyDescent="0.3">
      <c r="A17" s="45" t="s">
        <v>406</v>
      </c>
    </row>
    <row r="18" spans="1:1" ht="39.6" x14ac:dyDescent="0.3">
      <c r="A18" s="45" t="s">
        <v>407</v>
      </c>
    </row>
    <row r="19" spans="1:1" ht="19.8" x14ac:dyDescent="0.3">
      <c r="A19" s="45" t="s">
        <v>667</v>
      </c>
    </row>
    <row r="20" spans="1:1" ht="39.6" x14ac:dyDescent="0.3">
      <c r="A20" s="45" t="s">
        <v>661</v>
      </c>
    </row>
    <row r="21" spans="1:1" ht="19.8" x14ac:dyDescent="0.3">
      <c r="A21" s="45" t="s">
        <v>640</v>
      </c>
    </row>
    <row r="22" spans="1:1" ht="19.8" x14ac:dyDescent="0.3">
      <c r="A22" s="45" t="s">
        <v>664</v>
      </c>
    </row>
    <row r="23" spans="1:1" ht="19.8" x14ac:dyDescent="0.3">
      <c r="A23" s="45" t="s">
        <v>9</v>
      </c>
    </row>
    <row r="24" spans="1:1" ht="19.8" x14ac:dyDescent="0.3">
      <c r="A24" s="55" t="s">
        <v>10</v>
      </c>
    </row>
    <row r="25" spans="1:1" ht="39.6" x14ac:dyDescent="0.3">
      <c r="A25" s="45" t="s">
        <v>665</v>
      </c>
    </row>
    <row r="26" spans="1:1" ht="39.6" x14ac:dyDescent="0.3">
      <c r="A26" s="45" t="s">
        <v>662</v>
      </c>
    </row>
    <row r="27" spans="1:1" ht="19.8" x14ac:dyDescent="0.3">
      <c r="A27" s="55" t="s">
        <v>11</v>
      </c>
    </row>
    <row r="28" spans="1:1" ht="19.8" x14ac:dyDescent="0.3">
      <c r="A28" s="45" t="s">
        <v>663</v>
      </c>
    </row>
    <row r="29" spans="1:1" ht="19.8" x14ac:dyDescent="0.3">
      <c r="A29" s="45" t="s">
        <v>642</v>
      </c>
    </row>
    <row r="30" spans="1:1" ht="39.6" x14ac:dyDescent="0.3">
      <c r="A30" s="53" t="s">
        <v>643</v>
      </c>
    </row>
    <row r="31" spans="1:1" ht="20.399999999999999" thickBot="1" x14ac:dyDescent="0.35">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x14ac:dyDescent="0.3"/>
  <cols>
    <col min="1" max="1" width="93.6640625" customWidth="1"/>
  </cols>
  <sheetData>
    <row r="1" spans="1:2" ht="19.8" x14ac:dyDescent="0.3">
      <c r="A1" s="12" t="s">
        <v>835</v>
      </c>
      <c r="B1" s="1" t="s">
        <v>15</v>
      </c>
    </row>
    <row r="2" spans="1:2" ht="19.8" x14ac:dyDescent="0.3">
      <c r="A2" s="44" t="s">
        <v>474</v>
      </c>
    </row>
    <row r="3" spans="1:2" ht="19.8" x14ac:dyDescent="0.3">
      <c r="A3" s="13" t="s">
        <v>408</v>
      </c>
    </row>
    <row r="4" spans="1:2" ht="19.8" x14ac:dyDescent="0.3">
      <c r="A4" s="14" t="s">
        <v>3</v>
      </c>
    </row>
    <row r="5" spans="1:2" ht="19.8" x14ac:dyDescent="0.3">
      <c r="A5" s="57" t="s">
        <v>803</v>
      </c>
    </row>
    <row r="6" spans="1:2" ht="19.8" x14ac:dyDescent="0.3">
      <c r="A6" s="57" t="s">
        <v>804</v>
      </c>
    </row>
    <row r="7" spans="1:2" ht="19.8" x14ac:dyDescent="0.3">
      <c r="A7" s="59" t="s">
        <v>860</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61" t="s">
        <v>668</v>
      </c>
    </row>
    <row r="15" spans="1:2" ht="19.8" x14ac:dyDescent="0.3">
      <c r="A15" s="45" t="s">
        <v>669</v>
      </c>
    </row>
    <row r="16" spans="1:2" ht="19.8" x14ac:dyDescent="0.3">
      <c r="A16" s="60" t="s">
        <v>7</v>
      </c>
    </row>
    <row r="17" spans="1:1" ht="19.8" x14ac:dyDescent="0.3">
      <c r="A17" s="60" t="s">
        <v>670</v>
      </c>
    </row>
    <row r="18" spans="1:1" ht="39.6" x14ac:dyDescent="0.3">
      <c r="A18" s="45" t="s">
        <v>671</v>
      </c>
    </row>
    <row r="19" spans="1:1" ht="39.6" x14ac:dyDescent="0.3">
      <c r="A19" s="45" t="s">
        <v>672</v>
      </c>
    </row>
    <row r="20" spans="1:1" ht="19.8" x14ac:dyDescent="0.3">
      <c r="A20" s="60" t="s">
        <v>673</v>
      </c>
    </row>
    <row r="21" spans="1:1" ht="19.8" x14ac:dyDescent="0.3">
      <c r="A21" s="60" t="s">
        <v>674</v>
      </c>
    </row>
    <row r="22" spans="1:1" ht="19.8" x14ac:dyDescent="0.3">
      <c r="A22" s="60" t="s">
        <v>675</v>
      </c>
    </row>
    <row r="23" spans="1:1" ht="19.8" x14ac:dyDescent="0.3">
      <c r="A23" s="45" t="s">
        <v>676</v>
      </c>
    </row>
    <row r="24" spans="1:1" ht="19.8" x14ac:dyDescent="0.3">
      <c r="A24" s="45" t="s">
        <v>677</v>
      </c>
    </row>
    <row r="25" spans="1:1" ht="19.8" x14ac:dyDescent="0.3">
      <c r="A25" s="45" t="s">
        <v>678</v>
      </c>
    </row>
    <row r="26" spans="1:1" ht="99" x14ac:dyDescent="0.3">
      <c r="A26" s="45" t="s">
        <v>679</v>
      </c>
    </row>
    <row r="27" spans="1:1" ht="19.8" x14ac:dyDescent="0.3">
      <c r="A27" s="45" t="s">
        <v>640</v>
      </c>
    </row>
    <row r="28" spans="1:1" ht="19.8" x14ac:dyDescent="0.3">
      <c r="A28" s="45" t="s">
        <v>680</v>
      </c>
    </row>
    <row r="29" spans="1:1" ht="19.8" x14ac:dyDescent="0.3">
      <c r="A29" s="45" t="s">
        <v>9</v>
      </c>
    </row>
    <row r="30" spans="1:1" ht="19.8" x14ac:dyDescent="0.3">
      <c r="A30" s="55" t="s">
        <v>10</v>
      </c>
    </row>
    <row r="31" spans="1:1" ht="39.6" x14ac:dyDescent="0.3">
      <c r="A31" s="45" t="s">
        <v>684</v>
      </c>
    </row>
    <row r="32" spans="1:1" ht="39.6" x14ac:dyDescent="0.3">
      <c r="A32" s="45" t="s">
        <v>682</v>
      </c>
    </row>
    <row r="33" spans="1:1" ht="19.8" x14ac:dyDescent="0.3">
      <c r="A33" s="55" t="s">
        <v>11</v>
      </c>
    </row>
    <row r="34" spans="1:1" ht="19.8" x14ac:dyDescent="0.3">
      <c r="A34" s="45" t="s">
        <v>683</v>
      </c>
    </row>
    <row r="35" spans="1:1" ht="19.8" x14ac:dyDescent="0.3">
      <c r="A35" s="45" t="s">
        <v>642</v>
      </c>
    </row>
    <row r="36" spans="1:1" ht="39.6" x14ac:dyDescent="0.3">
      <c r="A36" s="53" t="s">
        <v>643</v>
      </c>
    </row>
    <row r="37" spans="1:1" ht="20.399999999999999" thickBot="1" x14ac:dyDescent="0.35">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x14ac:dyDescent="0.3"/>
  <cols>
    <col min="1" max="1" width="93.6640625" customWidth="1"/>
  </cols>
  <sheetData>
    <row r="1" spans="1:2" ht="19.8" x14ac:dyDescent="0.3">
      <c r="A1" s="12" t="s">
        <v>836</v>
      </c>
      <c r="B1" s="1" t="s">
        <v>15</v>
      </c>
    </row>
    <row r="2" spans="1:2" ht="19.8" x14ac:dyDescent="0.3">
      <c r="A2" s="44" t="s">
        <v>474</v>
      </c>
    </row>
    <row r="3" spans="1:2" ht="19.8" x14ac:dyDescent="0.3">
      <c r="A3" s="13" t="s">
        <v>414</v>
      </c>
    </row>
    <row r="4" spans="1:2" ht="19.8" x14ac:dyDescent="0.3">
      <c r="A4" s="14" t="s">
        <v>3</v>
      </c>
    </row>
    <row r="5" spans="1:2" ht="19.8" x14ac:dyDescent="0.3">
      <c r="A5" s="57" t="s">
        <v>803</v>
      </c>
    </row>
    <row r="6" spans="1:2" ht="19.8" x14ac:dyDescent="0.3">
      <c r="A6" s="57" t="s">
        <v>804</v>
      </c>
    </row>
    <row r="7" spans="1:2" ht="19.8" x14ac:dyDescent="0.3">
      <c r="A7" s="59" t="s">
        <v>868</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17" t="s">
        <v>685</v>
      </c>
    </row>
    <row r="15" spans="1:2" ht="19.8" x14ac:dyDescent="0.3">
      <c r="A15" s="10" t="s">
        <v>686</v>
      </c>
    </row>
    <row r="16" spans="1:2" ht="19.8" x14ac:dyDescent="0.3">
      <c r="A16" s="9" t="s">
        <v>7</v>
      </c>
    </row>
    <row r="17" spans="1:1" ht="39.6" x14ac:dyDescent="0.3">
      <c r="A17" s="10" t="s">
        <v>687</v>
      </c>
    </row>
    <row r="18" spans="1:1" ht="59.4" x14ac:dyDescent="0.3">
      <c r="A18" s="41" t="s">
        <v>688</v>
      </c>
    </row>
    <row r="19" spans="1:1" ht="39.6" x14ac:dyDescent="0.3">
      <c r="A19" s="45" t="s">
        <v>689</v>
      </c>
    </row>
    <row r="20" spans="1:1" ht="39.6" x14ac:dyDescent="0.3">
      <c r="A20" s="45" t="s">
        <v>690</v>
      </c>
    </row>
    <row r="21" spans="1:1" ht="19.8" x14ac:dyDescent="0.3">
      <c r="A21" s="10" t="s">
        <v>691</v>
      </c>
    </row>
    <row r="22" spans="1:1" ht="39.6" x14ac:dyDescent="0.3">
      <c r="A22" s="10" t="s">
        <v>692</v>
      </c>
    </row>
    <row r="23" spans="1:1" ht="19.8" x14ac:dyDescent="0.3">
      <c r="A23" s="10" t="s">
        <v>640</v>
      </c>
    </row>
    <row r="24" spans="1:1" ht="19.8" x14ac:dyDescent="0.3">
      <c r="A24" s="45" t="s">
        <v>680</v>
      </c>
    </row>
    <row r="25" spans="1:1" ht="19.8" x14ac:dyDescent="0.3">
      <c r="A25" s="10" t="s">
        <v>9</v>
      </c>
    </row>
    <row r="26" spans="1:1" ht="19.8" x14ac:dyDescent="0.3">
      <c r="A26" s="14" t="s">
        <v>10</v>
      </c>
    </row>
    <row r="27" spans="1:1" ht="39.6" x14ac:dyDescent="0.3">
      <c r="A27" s="10" t="s">
        <v>684</v>
      </c>
    </row>
    <row r="28" spans="1:1" ht="39.6" x14ac:dyDescent="0.3">
      <c r="A28" s="10" t="s">
        <v>693</v>
      </c>
    </row>
    <row r="29" spans="1:1" ht="19.8" x14ac:dyDescent="0.3">
      <c r="A29" s="14" t="s">
        <v>11</v>
      </c>
    </row>
    <row r="30" spans="1:1" ht="19.8" x14ac:dyDescent="0.3">
      <c r="A30" s="10" t="s">
        <v>683</v>
      </c>
    </row>
    <row r="31" spans="1:1" ht="19.8" x14ac:dyDescent="0.3">
      <c r="A31" s="10" t="s">
        <v>642</v>
      </c>
    </row>
    <row r="32" spans="1:1" ht="39.6" x14ac:dyDescent="0.3">
      <c r="A32" s="15" t="s">
        <v>643</v>
      </c>
    </row>
    <row r="33" spans="1:1" ht="20.399999999999999" thickBot="1" x14ac:dyDescent="0.35">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x14ac:dyDescent="0.3"/>
  <cols>
    <col min="1" max="1" width="93.6640625" customWidth="1"/>
  </cols>
  <sheetData>
    <row r="1" spans="1:2" ht="19.8" x14ac:dyDescent="0.3">
      <c r="A1" s="12" t="s">
        <v>837</v>
      </c>
      <c r="B1" s="1" t="s">
        <v>15</v>
      </c>
    </row>
    <row r="2" spans="1:2" ht="19.8" x14ac:dyDescent="0.3">
      <c r="A2" s="44" t="s">
        <v>474</v>
      </c>
    </row>
    <row r="3" spans="1:2" ht="19.8" x14ac:dyDescent="0.3">
      <c r="A3" s="13" t="s">
        <v>416</v>
      </c>
    </row>
    <row r="4" spans="1:2" ht="19.8" x14ac:dyDescent="0.3">
      <c r="A4" s="14" t="s">
        <v>3</v>
      </c>
    </row>
    <row r="5" spans="1:2" ht="19.8" x14ac:dyDescent="0.3">
      <c r="A5" s="57" t="s">
        <v>803</v>
      </c>
    </row>
    <row r="6" spans="1:2" ht="19.8" x14ac:dyDescent="0.3">
      <c r="A6" s="57" t="s">
        <v>804</v>
      </c>
    </row>
    <row r="7" spans="1:2" ht="19.8" x14ac:dyDescent="0.3">
      <c r="A7" s="59" t="s">
        <v>860</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17" t="s">
        <v>696</v>
      </c>
    </row>
    <row r="15" spans="1:2" ht="19.8" x14ac:dyDescent="0.3">
      <c r="A15" s="45" t="s">
        <v>686</v>
      </c>
    </row>
    <row r="16" spans="1:2" ht="19.8" x14ac:dyDescent="0.3">
      <c r="A16" s="60" t="s">
        <v>7</v>
      </c>
    </row>
    <row r="17" spans="1:1" ht="39.6" x14ac:dyDescent="0.3">
      <c r="A17" s="45" t="s">
        <v>417</v>
      </c>
    </row>
    <row r="18" spans="1:1" ht="59.4" x14ac:dyDescent="0.3">
      <c r="A18" s="45" t="s">
        <v>694</v>
      </c>
    </row>
    <row r="19" spans="1:1" ht="39.6" x14ac:dyDescent="0.3">
      <c r="A19" s="45" t="s">
        <v>689</v>
      </c>
    </row>
    <row r="20" spans="1:1" ht="39.6" x14ac:dyDescent="0.3">
      <c r="A20" s="45" t="s">
        <v>690</v>
      </c>
    </row>
    <row r="21" spans="1:1" ht="19.8" x14ac:dyDescent="0.3">
      <c r="A21" s="45" t="s">
        <v>691</v>
      </c>
    </row>
    <row r="22" spans="1:1" ht="39.6" x14ac:dyDescent="0.3">
      <c r="A22" s="45" t="s">
        <v>692</v>
      </c>
    </row>
    <row r="23" spans="1:1" ht="19.8" x14ac:dyDescent="0.3">
      <c r="A23" s="45" t="s">
        <v>640</v>
      </c>
    </row>
    <row r="24" spans="1:1" ht="19.8" x14ac:dyDescent="0.3">
      <c r="A24" s="45" t="s">
        <v>680</v>
      </c>
    </row>
    <row r="25" spans="1:1" ht="19.8" x14ac:dyDescent="0.3">
      <c r="A25" s="45" t="s">
        <v>9</v>
      </c>
    </row>
    <row r="26" spans="1:1" ht="19.8" x14ac:dyDescent="0.3">
      <c r="A26" s="55" t="s">
        <v>10</v>
      </c>
    </row>
    <row r="27" spans="1:1" ht="39.6" x14ac:dyDescent="0.3">
      <c r="A27" s="45" t="s">
        <v>684</v>
      </c>
    </row>
    <row r="28" spans="1:1" ht="39.6" x14ac:dyDescent="0.3">
      <c r="A28" s="45" t="s">
        <v>682</v>
      </c>
    </row>
    <row r="29" spans="1:1" ht="19.8" x14ac:dyDescent="0.3">
      <c r="A29" s="55" t="s">
        <v>11</v>
      </c>
    </row>
    <row r="30" spans="1:1" ht="19.8" x14ac:dyDescent="0.3">
      <c r="A30" s="45" t="s">
        <v>695</v>
      </c>
    </row>
    <row r="31" spans="1:1" ht="19.8" x14ac:dyDescent="0.3">
      <c r="A31" s="45" t="s">
        <v>642</v>
      </c>
    </row>
    <row r="32" spans="1:1" ht="39.6" x14ac:dyDescent="0.3">
      <c r="A32" s="53" t="s">
        <v>643</v>
      </c>
    </row>
    <row r="33" spans="1:1" ht="20.399999999999999" thickBot="1" x14ac:dyDescent="0.35">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x14ac:dyDescent="0.3"/>
  <cols>
    <col min="1" max="1" width="93.6640625" customWidth="1"/>
  </cols>
  <sheetData>
    <row r="1" spans="1:2" ht="39.6" x14ac:dyDescent="0.3">
      <c r="A1" s="47" t="s">
        <v>838</v>
      </c>
      <c r="B1" s="1" t="s">
        <v>15</v>
      </c>
    </row>
    <row r="2" spans="1:2" ht="19.8" x14ac:dyDescent="0.3">
      <c r="A2" s="44" t="s">
        <v>474</v>
      </c>
    </row>
    <row r="3" spans="1:2" ht="39.6" x14ac:dyDescent="0.3">
      <c r="A3" s="48" t="s">
        <v>418</v>
      </c>
    </row>
    <row r="4" spans="1:2" ht="19.8" x14ac:dyDescent="0.3">
      <c r="A4" s="14" t="s">
        <v>3</v>
      </c>
    </row>
    <row r="5" spans="1:2" ht="19.8" x14ac:dyDescent="0.3">
      <c r="A5" s="57" t="s">
        <v>803</v>
      </c>
    </row>
    <row r="6" spans="1:2" ht="19.8" x14ac:dyDescent="0.3">
      <c r="A6" s="57" t="s">
        <v>804</v>
      </c>
    </row>
    <row r="7" spans="1:2" ht="19.8" x14ac:dyDescent="0.3">
      <c r="A7" s="59" t="s">
        <v>860</v>
      </c>
    </row>
    <row r="8" spans="1:2" ht="19.8" x14ac:dyDescent="0.3">
      <c r="A8" s="59" t="s">
        <v>847</v>
      </c>
    </row>
    <row r="9" spans="1:2" ht="19.8" x14ac:dyDescent="0.3">
      <c r="A9" s="59" t="s">
        <v>861</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17" t="s">
        <v>697</v>
      </c>
    </row>
    <row r="15" spans="1:2" ht="19.8" x14ac:dyDescent="0.3">
      <c r="A15" s="10" t="s">
        <v>698</v>
      </c>
    </row>
    <row r="16" spans="1:2" ht="19.8" x14ac:dyDescent="0.3">
      <c r="A16" s="9" t="s">
        <v>7</v>
      </c>
    </row>
    <row r="17" spans="1:1" ht="19.8" x14ac:dyDescent="0.3">
      <c r="A17" s="41" t="s">
        <v>699</v>
      </c>
    </row>
    <row r="18" spans="1:1" ht="19.8" x14ac:dyDescent="0.3">
      <c r="A18" s="41" t="s">
        <v>700</v>
      </c>
    </row>
    <row r="19" spans="1:1" ht="39.6" x14ac:dyDescent="0.3">
      <c r="A19" s="41" t="s">
        <v>701</v>
      </c>
    </row>
    <row r="20" spans="1:1" ht="19.8" x14ac:dyDescent="0.3">
      <c r="A20" s="41" t="s">
        <v>702</v>
      </c>
    </row>
    <row r="21" spans="1:1" ht="39.6" x14ac:dyDescent="0.3">
      <c r="A21" s="41" t="s">
        <v>703</v>
      </c>
    </row>
    <row r="22" spans="1:1" ht="19.8" x14ac:dyDescent="0.3">
      <c r="A22" s="41" t="s">
        <v>704</v>
      </c>
    </row>
    <row r="23" spans="1:1" ht="59.4" x14ac:dyDescent="0.3">
      <c r="A23" s="41" t="s">
        <v>705</v>
      </c>
    </row>
    <row r="24" spans="1:1" ht="19.8" x14ac:dyDescent="0.3">
      <c r="A24" s="41" t="s">
        <v>706</v>
      </c>
    </row>
    <row r="25" spans="1:1" ht="19.8" x14ac:dyDescent="0.3">
      <c r="A25" s="41" t="s">
        <v>707</v>
      </c>
    </row>
    <row r="26" spans="1:1" ht="59.4" x14ac:dyDescent="0.3">
      <c r="A26" s="41" t="s">
        <v>708</v>
      </c>
    </row>
    <row r="27" spans="1:1" ht="39.6" x14ac:dyDescent="0.3">
      <c r="A27" s="41" t="s">
        <v>709</v>
      </c>
    </row>
    <row r="28" spans="1:1" ht="59.4" x14ac:dyDescent="0.3">
      <c r="A28" s="41" t="s">
        <v>710</v>
      </c>
    </row>
    <row r="29" spans="1:1" ht="19.8" x14ac:dyDescent="0.3">
      <c r="A29" s="41" t="s">
        <v>711</v>
      </c>
    </row>
    <row r="30" spans="1:1" ht="39.6" x14ac:dyDescent="0.3">
      <c r="A30" s="41" t="s">
        <v>712</v>
      </c>
    </row>
    <row r="31" spans="1:1" ht="19.8" x14ac:dyDescent="0.3">
      <c r="A31" s="41" t="s">
        <v>713</v>
      </c>
    </row>
    <row r="32" spans="1:1" ht="19.8" x14ac:dyDescent="0.3">
      <c r="A32" s="10" t="s">
        <v>716</v>
      </c>
    </row>
    <row r="33" spans="1:1" ht="39.6" x14ac:dyDescent="0.3">
      <c r="A33" s="10" t="s">
        <v>714</v>
      </c>
    </row>
    <row r="34" spans="1:1" ht="19.8" x14ac:dyDescent="0.3">
      <c r="A34" s="10" t="s">
        <v>640</v>
      </c>
    </row>
    <row r="35" spans="1:1" ht="19.8" x14ac:dyDescent="0.3">
      <c r="A35" s="10" t="s">
        <v>680</v>
      </c>
    </row>
    <row r="36" spans="1:1" ht="19.8" x14ac:dyDescent="0.3">
      <c r="A36" s="10" t="s">
        <v>9</v>
      </c>
    </row>
    <row r="37" spans="1:1" ht="19.8" x14ac:dyDescent="0.3">
      <c r="A37" s="14" t="s">
        <v>10</v>
      </c>
    </row>
    <row r="38" spans="1:1" ht="59.4" x14ac:dyDescent="0.3">
      <c r="A38" s="10" t="s">
        <v>681</v>
      </c>
    </row>
    <row r="39" spans="1:1" ht="39.6" x14ac:dyDescent="0.3">
      <c r="A39" s="10" t="s">
        <v>682</v>
      </c>
    </row>
    <row r="40" spans="1:1" ht="19.8" x14ac:dyDescent="0.3">
      <c r="A40" s="14" t="s">
        <v>11</v>
      </c>
    </row>
    <row r="41" spans="1:1" ht="39.6" x14ac:dyDescent="0.3">
      <c r="A41" s="10" t="s">
        <v>715</v>
      </c>
    </row>
    <row r="42" spans="1:1" ht="19.8" x14ac:dyDescent="0.3">
      <c r="A42" s="10" t="s">
        <v>642</v>
      </c>
    </row>
    <row r="43" spans="1:1" ht="39.6" x14ac:dyDescent="0.3">
      <c r="A43" s="15" t="s">
        <v>643</v>
      </c>
    </row>
    <row r="44" spans="1:1" ht="20.399999999999999" thickBot="1" x14ac:dyDescent="0.35">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x14ac:dyDescent="0.3"/>
  <cols>
    <col min="1" max="1" width="93.6640625" customWidth="1"/>
  </cols>
  <sheetData>
    <row r="1" spans="1:2" ht="19.8" x14ac:dyDescent="0.3">
      <c r="A1" s="12" t="s">
        <v>839</v>
      </c>
      <c r="B1" s="1" t="s">
        <v>15</v>
      </c>
    </row>
    <row r="2" spans="1:2" ht="19.8" x14ac:dyDescent="0.3">
      <c r="A2" s="44" t="s">
        <v>482</v>
      </c>
    </row>
    <row r="3" spans="1:2" ht="19.8" x14ac:dyDescent="0.3">
      <c r="A3" s="13" t="s">
        <v>483</v>
      </c>
    </row>
    <row r="4" spans="1:2" ht="19.8" x14ac:dyDescent="0.3">
      <c r="A4" s="14" t="s">
        <v>3</v>
      </c>
    </row>
    <row r="5" spans="1:2" ht="19.8" x14ac:dyDescent="0.3">
      <c r="A5" s="57" t="s">
        <v>803</v>
      </c>
    </row>
    <row r="6" spans="1:2" ht="19.8" x14ac:dyDescent="0.3">
      <c r="A6" s="57" t="s">
        <v>844</v>
      </c>
    </row>
    <row r="7" spans="1:2" ht="19.8" x14ac:dyDescent="0.3">
      <c r="A7" s="59" t="s">
        <v>869</v>
      </c>
    </row>
    <row r="8" spans="1:2" ht="19.8" x14ac:dyDescent="0.3">
      <c r="A8" s="59" t="s">
        <v>847</v>
      </c>
    </row>
    <row r="9" spans="1:2" ht="19.8" x14ac:dyDescent="0.3">
      <c r="A9" s="59" t="s">
        <v>870</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61" t="s">
        <v>722</v>
      </c>
    </row>
    <row r="15" spans="1:2" ht="19.8" x14ac:dyDescent="0.3">
      <c r="A15" s="45" t="s">
        <v>721</v>
      </c>
    </row>
    <row r="16" spans="1:2" ht="19.8" x14ac:dyDescent="0.3">
      <c r="A16" s="9" t="s">
        <v>7</v>
      </c>
    </row>
    <row r="17" spans="1:1" ht="39.6" x14ac:dyDescent="0.3">
      <c r="A17" s="41" t="s">
        <v>485</v>
      </c>
    </row>
    <row r="18" spans="1:1" ht="19.8" x14ac:dyDescent="0.3">
      <c r="A18" s="41" t="s">
        <v>487</v>
      </c>
    </row>
    <row r="19" spans="1:1" ht="39.6" x14ac:dyDescent="0.3">
      <c r="A19" s="41" t="s">
        <v>486</v>
      </c>
    </row>
    <row r="20" spans="1:1" ht="39.6" x14ac:dyDescent="0.3">
      <c r="A20" s="41" t="s">
        <v>488</v>
      </c>
    </row>
    <row r="21" spans="1:1" ht="19.8" x14ac:dyDescent="0.3">
      <c r="A21" s="41" t="s">
        <v>489</v>
      </c>
    </row>
    <row r="22" spans="1:1" ht="19.8" x14ac:dyDescent="0.3">
      <c r="A22" s="10" t="s">
        <v>415</v>
      </c>
    </row>
    <row r="23" spans="1:1" ht="39.6" x14ac:dyDescent="0.3">
      <c r="A23" s="10" t="s">
        <v>484</v>
      </c>
    </row>
    <row r="24" spans="1:1" ht="19.8" x14ac:dyDescent="0.3">
      <c r="A24" s="10" t="s">
        <v>37</v>
      </c>
    </row>
    <row r="25" spans="1:1" ht="19.8" x14ac:dyDescent="0.3">
      <c r="A25" s="45" t="s">
        <v>544</v>
      </c>
    </row>
    <row r="26" spans="1:1" ht="19.8" x14ac:dyDescent="0.3">
      <c r="A26" s="10" t="s">
        <v>719</v>
      </c>
    </row>
    <row r="27" spans="1:1" ht="19.8" x14ac:dyDescent="0.3">
      <c r="A27" s="14" t="s">
        <v>10</v>
      </c>
    </row>
    <row r="28" spans="1:1" ht="39.6" x14ac:dyDescent="0.3">
      <c r="A28" s="10" t="s">
        <v>720</v>
      </c>
    </row>
    <row r="29" spans="1:1" ht="39.6" x14ac:dyDescent="0.3">
      <c r="A29" s="10" t="s">
        <v>718</v>
      </c>
    </row>
    <row r="30" spans="1:1" ht="19.8" x14ac:dyDescent="0.3">
      <c r="A30" s="14" t="s">
        <v>11</v>
      </c>
    </row>
    <row r="31" spans="1:1" ht="79.2" x14ac:dyDescent="0.3">
      <c r="A31" s="10" t="s">
        <v>717</v>
      </c>
    </row>
    <row r="32" spans="1:1" ht="19.8" x14ac:dyDescent="0.3">
      <c r="A32" s="10" t="s">
        <v>39</v>
      </c>
    </row>
    <row r="33" spans="1:1" ht="39.6" x14ac:dyDescent="0.3">
      <c r="A33" s="15" t="s">
        <v>14</v>
      </c>
    </row>
    <row r="34" spans="1:1" ht="20.399999999999999" thickBot="1" x14ac:dyDescent="0.35">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x14ac:dyDescent="0.3"/>
  <cols>
    <col min="1" max="1" width="100.6640625" customWidth="1"/>
  </cols>
  <sheetData>
    <row r="1" spans="1:3" ht="19.8" x14ac:dyDescent="0.3">
      <c r="A1" s="12" t="s">
        <v>798</v>
      </c>
      <c r="B1" s="1" t="s">
        <v>23</v>
      </c>
    </row>
    <row r="2" spans="1:3" ht="19.8" x14ac:dyDescent="0.3">
      <c r="A2" s="13" t="s">
        <v>224</v>
      </c>
    </row>
    <row r="3" spans="1:3" ht="19.8" x14ac:dyDescent="0.3">
      <c r="A3" s="13" t="s">
        <v>33</v>
      </c>
    </row>
    <row r="4" spans="1:3" ht="19.8" x14ac:dyDescent="0.3">
      <c r="A4" s="14" t="s">
        <v>3</v>
      </c>
    </row>
    <row r="5" spans="1:3" ht="19.8" x14ac:dyDescent="0.3">
      <c r="A5" s="9" t="s">
        <v>789</v>
      </c>
    </row>
    <row r="6" spans="1:3" ht="19.8" x14ac:dyDescent="0.3">
      <c r="A6" s="9" t="s">
        <v>797</v>
      </c>
    </row>
    <row r="7" spans="1:3" ht="19.8" x14ac:dyDescent="0.3">
      <c r="A7" s="52" t="s">
        <v>849</v>
      </c>
    </row>
    <row r="8" spans="1:3" ht="19.8" x14ac:dyDescent="0.3">
      <c r="A8" s="52" t="s">
        <v>845</v>
      </c>
    </row>
    <row r="9" spans="1:3" ht="19.8" x14ac:dyDescent="0.3">
      <c r="A9" s="52" t="s">
        <v>850</v>
      </c>
    </row>
    <row r="10" spans="1:3" ht="19.8" x14ac:dyDescent="0.3">
      <c r="A10" s="14" t="s">
        <v>4</v>
      </c>
    </row>
    <row r="11" spans="1:3" ht="19.8" x14ac:dyDescent="0.3">
      <c r="A11" s="9" t="s">
        <v>24</v>
      </c>
    </row>
    <row r="12" spans="1:3" ht="88.2" x14ac:dyDescent="0.3">
      <c r="A12" s="10" t="s">
        <v>793</v>
      </c>
    </row>
    <row r="13" spans="1:3" ht="19.8" x14ac:dyDescent="0.3">
      <c r="A13" s="14" t="s">
        <v>6</v>
      </c>
      <c r="C13" s="11"/>
    </row>
    <row r="14" spans="1:3" ht="19.8" x14ac:dyDescent="0.3">
      <c r="A14" s="10" t="s">
        <v>768</v>
      </c>
    </row>
    <row r="15" spans="1:3" ht="19.8" x14ac:dyDescent="0.3">
      <c r="A15" s="10" t="s">
        <v>28</v>
      </c>
    </row>
    <row r="16" spans="1:3" ht="19.8" x14ac:dyDescent="0.3">
      <c r="A16" s="9" t="s">
        <v>7</v>
      </c>
    </row>
    <row r="17" spans="1:1" ht="118.8" x14ac:dyDescent="0.3">
      <c r="A17" s="41" t="s">
        <v>290</v>
      </c>
    </row>
    <row r="18" spans="1:1" ht="39.6" x14ac:dyDescent="0.3">
      <c r="A18" s="41" t="s">
        <v>291</v>
      </c>
    </row>
    <row r="19" spans="1:1" ht="39.6" x14ac:dyDescent="0.3">
      <c r="A19" s="41" t="s">
        <v>292</v>
      </c>
    </row>
    <row r="20" spans="1:1" ht="39.6" x14ac:dyDescent="0.3">
      <c r="A20" s="41" t="s">
        <v>293</v>
      </c>
    </row>
    <row r="21" spans="1:1" ht="39.6" x14ac:dyDescent="0.3">
      <c r="A21" s="41" t="s">
        <v>294</v>
      </c>
    </row>
    <row r="22" spans="1:1" ht="59.4" x14ac:dyDescent="0.3">
      <c r="A22" s="41" t="s">
        <v>295</v>
      </c>
    </row>
    <row r="23" spans="1:1" ht="19.8" x14ac:dyDescent="0.3">
      <c r="A23" s="41" t="s">
        <v>299</v>
      </c>
    </row>
    <row r="24" spans="1:1" ht="59.4" x14ac:dyDescent="0.3">
      <c r="A24" s="41" t="s">
        <v>300</v>
      </c>
    </row>
    <row r="25" spans="1:1" ht="39.6" x14ac:dyDescent="0.3">
      <c r="A25" s="41" t="s">
        <v>296</v>
      </c>
    </row>
    <row r="26" spans="1:1" ht="19.8" x14ac:dyDescent="0.3">
      <c r="A26" s="41" t="s">
        <v>297</v>
      </c>
    </row>
    <row r="27" spans="1:1" ht="19.8" x14ac:dyDescent="0.3">
      <c r="A27" s="41" t="s">
        <v>298</v>
      </c>
    </row>
    <row r="28" spans="1:1" ht="19.8" x14ac:dyDescent="0.3">
      <c r="A28" s="41" t="s">
        <v>301</v>
      </c>
    </row>
    <row r="29" spans="1:1" ht="79.2" x14ac:dyDescent="0.3">
      <c r="A29" s="41" t="s">
        <v>558</v>
      </c>
    </row>
    <row r="30" spans="1:1" ht="19.8" x14ac:dyDescent="0.3">
      <c r="A30" s="41" t="s">
        <v>302</v>
      </c>
    </row>
    <row r="31" spans="1:1" ht="19.8" x14ac:dyDescent="0.3">
      <c r="A31" s="9" t="s">
        <v>34</v>
      </c>
    </row>
    <row r="32" spans="1:1" ht="79.2" x14ac:dyDescent="0.3">
      <c r="A32" s="45" t="s">
        <v>739</v>
      </c>
    </row>
    <row r="33" spans="1:1" ht="19.8" x14ac:dyDescent="0.3">
      <c r="A33" s="60" t="s">
        <v>31</v>
      </c>
    </row>
    <row r="34" spans="1:1" ht="19.8" x14ac:dyDescent="0.3">
      <c r="A34" s="60" t="s">
        <v>556</v>
      </c>
    </row>
    <row r="35" spans="1:1" ht="19.8" x14ac:dyDescent="0.3">
      <c r="A35" s="60" t="s">
        <v>9</v>
      </c>
    </row>
    <row r="36" spans="1:1" ht="19.8" x14ac:dyDescent="0.3">
      <c r="A36" s="55" t="s">
        <v>10</v>
      </c>
    </row>
    <row r="37" spans="1:1" ht="39.6" x14ac:dyDescent="0.3">
      <c r="A37" s="45" t="s">
        <v>767</v>
      </c>
    </row>
    <row r="38" spans="1:1" ht="39.6" x14ac:dyDescent="0.3">
      <c r="A38" s="45" t="s">
        <v>32</v>
      </c>
    </row>
    <row r="39" spans="1:1" ht="19.8" x14ac:dyDescent="0.3">
      <c r="A39" s="55" t="s">
        <v>557</v>
      </c>
    </row>
    <row r="40" spans="1:1" ht="39.6" x14ac:dyDescent="0.3">
      <c r="A40" s="45" t="s">
        <v>303</v>
      </c>
    </row>
    <row r="41" spans="1:1" ht="19.8" x14ac:dyDescent="0.3">
      <c r="A41" s="45" t="s">
        <v>39</v>
      </c>
    </row>
    <row r="42" spans="1:1" ht="39.6" x14ac:dyDescent="0.3">
      <c r="A42" s="53" t="s">
        <v>14</v>
      </c>
    </row>
    <row r="43" spans="1:1" ht="20.399999999999999" thickBot="1" x14ac:dyDescent="0.35">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x14ac:dyDescent="0.3"/>
  <cols>
    <col min="1" max="1" width="93.6640625" customWidth="1"/>
  </cols>
  <sheetData>
    <row r="1" spans="1:2" ht="19.8" x14ac:dyDescent="0.3">
      <c r="A1" s="12" t="s">
        <v>840</v>
      </c>
      <c r="B1" s="1" t="s">
        <v>15</v>
      </c>
    </row>
    <row r="2" spans="1:2" ht="19.8" x14ac:dyDescent="0.3">
      <c r="A2" s="44" t="s">
        <v>473</v>
      </c>
    </row>
    <row r="3" spans="1:2" ht="19.8" x14ac:dyDescent="0.3">
      <c r="A3" s="13" t="s">
        <v>490</v>
      </c>
    </row>
    <row r="4" spans="1:2" ht="19.8" x14ac:dyDescent="0.3">
      <c r="A4" s="14" t="s">
        <v>3</v>
      </c>
    </row>
    <row r="5" spans="1:2" ht="19.8" x14ac:dyDescent="0.3">
      <c r="A5" s="57" t="s">
        <v>803</v>
      </c>
    </row>
    <row r="6" spans="1:2" ht="19.8" x14ac:dyDescent="0.3">
      <c r="A6" s="57" t="s">
        <v>844</v>
      </c>
    </row>
    <row r="7" spans="1:2" ht="19.8" x14ac:dyDescent="0.3">
      <c r="A7" s="59" t="s">
        <v>869</v>
      </c>
    </row>
    <row r="8" spans="1:2" ht="19.8" x14ac:dyDescent="0.3">
      <c r="A8" s="59" t="s">
        <v>847</v>
      </c>
    </row>
    <row r="9" spans="1:2" ht="19.8" x14ac:dyDescent="0.3">
      <c r="A9" s="59" t="s">
        <v>870</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49" t="s">
        <v>723</v>
      </c>
    </row>
    <row r="15" spans="1:2" ht="19.8" x14ac:dyDescent="0.3">
      <c r="A15" s="41" t="s">
        <v>545</v>
      </c>
    </row>
    <row r="16" spans="1:2" ht="19.8" x14ac:dyDescent="0.3">
      <c r="A16" s="50" t="s">
        <v>7</v>
      </c>
    </row>
    <row r="17" spans="1:1" ht="39.6" x14ac:dyDescent="0.3">
      <c r="A17" s="41" t="s">
        <v>493</v>
      </c>
    </row>
    <row r="18" spans="1:1" ht="39.6" x14ac:dyDescent="0.3">
      <c r="A18" s="41" t="s">
        <v>494</v>
      </c>
    </row>
    <row r="19" spans="1:1" ht="39.6" x14ac:dyDescent="0.3">
      <c r="A19" s="41" t="s">
        <v>502</v>
      </c>
    </row>
    <row r="20" spans="1:1" ht="39.6" x14ac:dyDescent="0.3">
      <c r="A20" s="41" t="s">
        <v>495</v>
      </c>
    </row>
    <row r="21" spans="1:1" ht="19.8" x14ac:dyDescent="0.3">
      <c r="A21" s="41" t="s">
        <v>496</v>
      </c>
    </row>
    <row r="22" spans="1:1" ht="39.6" x14ac:dyDescent="0.3">
      <c r="A22" s="41" t="s">
        <v>497</v>
      </c>
    </row>
    <row r="23" spans="1:1" ht="39.6" x14ac:dyDescent="0.3">
      <c r="A23" s="41" t="s">
        <v>498</v>
      </c>
    </row>
    <row r="24" spans="1:1" ht="39.6" x14ac:dyDescent="0.3">
      <c r="A24" s="41" t="s">
        <v>499</v>
      </c>
    </row>
    <row r="25" spans="1:1" ht="19.8" x14ac:dyDescent="0.3">
      <c r="A25" s="41" t="s">
        <v>500</v>
      </c>
    </row>
    <row r="26" spans="1:1" ht="39.6" x14ac:dyDescent="0.3">
      <c r="A26" s="41" t="s">
        <v>501</v>
      </c>
    </row>
    <row r="27" spans="1:1" ht="39.6" x14ac:dyDescent="0.3">
      <c r="A27" s="41" t="s">
        <v>492</v>
      </c>
    </row>
    <row r="28" spans="1:1" ht="19.8" x14ac:dyDescent="0.3">
      <c r="A28" s="41" t="s">
        <v>503</v>
      </c>
    </row>
    <row r="29" spans="1:1" ht="19.8" x14ac:dyDescent="0.3">
      <c r="A29" s="41" t="s">
        <v>504</v>
      </c>
    </row>
    <row r="30" spans="1:1" ht="39.6" x14ac:dyDescent="0.3">
      <c r="A30" s="41" t="s">
        <v>505</v>
      </c>
    </row>
    <row r="31" spans="1:1" ht="19.8" x14ac:dyDescent="0.3">
      <c r="A31" s="41" t="s">
        <v>506</v>
      </c>
    </row>
    <row r="32" spans="1:1" ht="19.8" x14ac:dyDescent="0.3">
      <c r="A32" s="41" t="s">
        <v>507</v>
      </c>
    </row>
    <row r="33" spans="1:1" ht="39.6" x14ac:dyDescent="0.3">
      <c r="A33" s="41" t="s">
        <v>508</v>
      </c>
    </row>
    <row r="34" spans="1:1" ht="39.6" x14ac:dyDescent="0.3">
      <c r="A34" s="41" t="s">
        <v>509</v>
      </c>
    </row>
    <row r="35" spans="1:1" ht="39.6" x14ac:dyDescent="0.3">
      <c r="A35" s="41" t="s">
        <v>510</v>
      </c>
    </row>
    <row r="36" spans="1:1" ht="19.8" x14ac:dyDescent="0.3">
      <c r="A36" s="41" t="s">
        <v>512</v>
      </c>
    </row>
    <row r="37" spans="1:1" ht="99" x14ac:dyDescent="0.3">
      <c r="A37" s="41" t="s">
        <v>548</v>
      </c>
    </row>
    <row r="38" spans="1:1" ht="19.8" x14ac:dyDescent="0.3">
      <c r="A38" s="41" t="s">
        <v>546</v>
      </c>
    </row>
    <row r="39" spans="1:1" ht="19.8" x14ac:dyDescent="0.3">
      <c r="A39" s="41" t="s">
        <v>547</v>
      </c>
    </row>
    <row r="40" spans="1:1" ht="19.8" x14ac:dyDescent="0.3">
      <c r="A40" s="41" t="s">
        <v>9</v>
      </c>
    </row>
    <row r="41" spans="1:1" ht="19.8" x14ac:dyDescent="0.3">
      <c r="A41" s="51" t="s">
        <v>10</v>
      </c>
    </row>
    <row r="42" spans="1:1" ht="39.6" x14ac:dyDescent="0.3">
      <c r="A42" s="41" t="s">
        <v>610</v>
      </c>
    </row>
    <row r="43" spans="1:1" ht="39.6" x14ac:dyDescent="0.3">
      <c r="A43" s="45" t="s">
        <v>724</v>
      </c>
    </row>
    <row r="44" spans="1:1" ht="19.8" x14ac:dyDescent="0.3">
      <c r="A44" s="51" t="s">
        <v>11</v>
      </c>
    </row>
    <row r="45" spans="1:1" ht="39.6" x14ac:dyDescent="0.3">
      <c r="A45" s="41" t="s">
        <v>511</v>
      </c>
    </row>
    <row r="46" spans="1:1" ht="19.8" x14ac:dyDescent="0.3">
      <c r="A46" s="10" t="s">
        <v>39</v>
      </c>
    </row>
    <row r="47" spans="1:1" ht="39.6" x14ac:dyDescent="0.3">
      <c r="A47" s="15" t="s">
        <v>14</v>
      </c>
    </row>
    <row r="48" spans="1:1" ht="20.399999999999999" thickBot="1" x14ac:dyDescent="0.35">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x14ac:dyDescent="0.3"/>
  <cols>
    <col min="1" max="1" width="97.44140625" customWidth="1"/>
  </cols>
  <sheetData>
    <row r="1" spans="1:2" ht="19.8" x14ac:dyDescent="0.3">
      <c r="A1" s="12" t="s">
        <v>841</v>
      </c>
      <c r="B1" s="1" t="s">
        <v>15</v>
      </c>
    </row>
    <row r="2" spans="1:2" ht="19.8" x14ac:dyDescent="0.3">
      <c r="A2" s="44" t="s">
        <v>517</v>
      </c>
    </row>
    <row r="3" spans="1:2" ht="19.8" x14ac:dyDescent="0.3">
      <c r="A3" s="13" t="s">
        <v>516</v>
      </c>
    </row>
    <row r="4" spans="1:2" ht="19.8" x14ac:dyDescent="0.3">
      <c r="A4" s="14" t="s">
        <v>3</v>
      </c>
    </row>
    <row r="5" spans="1:2" ht="19.8" x14ac:dyDescent="0.3">
      <c r="A5" s="57" t="s">
        <v>789</v>
      </c>
    </row>
    <row r="6" spans="1:2" ht="19.8" x14ac:dyDescent="0.3">
      <c r="A6" s="57" t="s">
        <v>800</v>
      </c>
    </row>
    <row r="7" spans="1:2" ht="19.8" x14ac:dyDescent="0.3">
      <c r="A7" s="59" t="s">
        <v>871</v>
      </c>
    </row>
    <row r="8" spans="1:2" ht="19.8" x14ac:dyDescent="0.3">
      <c r="A8" s="59" t="s">
        <v>845</v>
      </c>
    </row>
    <row r="9" spans="1:2" ht="19.8" x14ac:dyDescent="0.3">
      <c r="A9" s="59" t="s">
        <v>872</v>
      </c>
    </row>
    <row r="10" spans="1:2" ht="19.8" x14ac:dyDescent="0.3">
      <c r="A10" s="56" t="s">
        <v>4</v>
      </c>
    </row>
    <row r="11" spans="1:2" ht="19.8" x14ac:dyDescent="0.3">
      <c r="A11" s="57" t="s">
        <v>565</v>
      </c>
    </row>
    <row r="12" spans="1:2" ht="99" x14ac:dyDescent="0.3">
      <c r="A12" s="58" t="s">
        <v>795</v>
      </c>
    </row>
    <row r="13" spans="1:2" ht="19.8" x14ac:dyDescent="0.3">
      <c r="A13" s="14" t="s">
        <v>6</v>
      </c>
    </row>
    <row r="14" spans="1:2" ht="39.6" x14ac:dyDescent="0.3">
      <c r="A14" s="49" t="s">
        <v>731</v>
      </c>
    </row>
    <row r="15" spans="1:2" ht="19.8" x14ac:dyDescent="0.3">
      <c r="A15" s="41" t="s">
        <v>725</v>
      </c>
    </row>
    <row r="16" spans="1:2" ht="19.8" x14ac:dyDescent="0.3">
      <c r="A16" s="50" t="s">
        <v>7</v>
      </c>
    </row>
    <row r="17" spans="1:1" ht="19.8" x14ac:dyDescent="0.3">
      <c r="A17" s="49" t="s">
        <v>726</v>
      </c>
    </row>
    <row r="18" spans="1:1" ht="59.4" x14ac:dyDescent="0.3">
      <c r="A18" s="49" t="s">
        <v>727</v>
      </c>
    </row>
    <row r="19" spans="1:1" ht="19.8" x14ac:dyDescent="0.3">
      <c r="A19" s="49" t="s">
        <v>728</v>
      </c>
    </row>
    <row r="20" spans="1:1" ht="19.8" x14ac:dyDescent="0.3">
      <c r="A20" s="41" t="s">
        <v>8</v>
      </c>
    </row>
    <row r="21" spans="1:1" ht="19.8" x14ac:dyDescent="0.3">
      <c r="A21" s="41" t="s">
        <v>729</v>
      </c>
    </row>
    <row r="22" spans="1:1" ht="19.8" x14ac:dyDescent="0.3">
      <c r="A22" s="41" t="s">
        <v>640</v>
      </c>
    </row>
    <row r="23" spans="1:1" ht="19.8" x14ac:dyDescent="0.3">
      <c r="A23" s="45" t="s">
        <v>664</v>
      </c>
    </row>
    <row r="24" spans="1:1" ht="19.8" x14ac:dyDescent="0.3">
      <c r="A24" s="41" t="s">
        <v>9</v>
      </c>
    </row>
    <row r="25" spans="1:1" ht="19.8" x14ac:dyDescent="0.3">
      <c r="A25" s="51" t="s">
        <v>10</v>
      </c>
    </row>
    <row r="26" spans="1:1" ht="39.6" x14ac:dyDescent="0.3">
      <c r="A26" s="41" t="s">
        <v>732</v>
      </c>
    </row>
    <row r="27" spans="1:1" ht="39.6" x14ac:dyDescent="0.3">
      <c r="A27" s="41" t="s">
        <v>662</v>
      </c>
    </row>
    <row r="28" spans="1:1" ht="19.8" x14ac:dyDescent="0.3">
      <c r="A28" s="51" t="s">
        <v>11</v>
      </c>
    </row>
    <row r="29" spans="1:1" ht="59.4" x14ac:dyDescent="0.3">
      <c r="A29" s="41" t="s">
        <v>730</v>
      </c>
    </row>
    <row r="30" spans="1:1" ht="19.8" x14ac:dyDescent="0.3">
      <c r="A30" s="10" t="s">
        <v>642</v>
      </c>
    </row>
    <row r="31" spans="1:1" ht="39.6" x14ac:dyDescent="0.3">
      <c r="A31" s="15" t="s">
        <v>643</v>
      </c>
    </row>
    <row r="32" spans="1:1" ht="20.399999999999999" thickBot="1" x14ac:dyDescent="0.35">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x14ac:dyDescent="0.3"/>
  <cols>
    <col min="1" max="1" width="94.44140625" customWidth="1"/>
  </cols>
  <sheetData>
    <row r="1" spans="1:2" ht="19.8" x14ac:dyDescent="0.3">
      <c r="A1" s="12" t="s">
        <v>842</v>
      </c>
      <c r="B1" s="1" t="s">
        <v>15</v>
      </c>
    </row>
    <row r="2" spans="1:2" ht="19.8" x14ac:dyDescent="0.3">
      <c r="A2" s="44" t="s">
        <v>521</v>
      </c>
    </row>
    <row r="3" spans="1:2" ht="19.8" x14ac:dyDescent="0.3">
      <c r="A3" s="13" t="s">
        <v>520</v>
      </c>
    </row>
    <row r="4" spans="1:2" ht="19.8" x14ac:dyDescent="0.3">
      <c r="A4" s="14" t="s">
        <v>3</v>
      </c>
    </row>
    <row r="5" spans="1:2" ht="19.8" x14ac:dyDescent="0.3">
      <c r="A5" s="57" t="s">
        <v>803</v>
      </c>
    </row>
    <row r="6" spans="1:2" ht="19.8" x14ac:dyDescent="0.3">
      <c r="A6" s="57" t="s">
        <v>844</v>
      </c>
    </row>
    <row r="7" spans="1:2" ht="19.8" x14ac:dyDescent="0.3">
      <c r="A7" s="59" t="s">
        <v>873</v>
      </c>
    </row>
    <row r="8" spans="1:2" ht="19.8" x14ac:dyDescent="0.3">
      <c r="A8" s="59" t="s">
        <v>847</v>
      </c>
    </row>
    <row r="9" spans="1:2" ht="19.8" x14ac:dyDescent="0.3">
      <c r="A9" s="59" t="s">
        <v>874</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39.6" x14ac:dyDescent="0.3">
      <c r="A14" s="17" t="s">
        <v>733</v>
      </c>
    </row>
    <row r="15" spans="1:2" ht="19.8" x14ac:dyDescent="0.3">
      <c r="A15" s="10" t="s">
        <v>554</v>
      </c>
    </row>
    <row r="16" spans="1:2" ht="19.8" x14ac:dyDescent="0.3">
      <c r="A16" s="9" t="s">
        <v>7</v>
      </c>
    </row>
    <row r="17" spans="1:1" ht="19.8" x14ac:dyDescent="0.3">
      <c r="A17" s="41" t="s">
        <v>522</v>
      </c>
    </row>
    <row r="18" spans="1:1" ht="39.6" x14ac:dyDescent="0.3">
      <c r="A18" s="41" t="s">
        <v>531</v>
      </c>
    </row>
    <row r="19" spans="1:1" ht="39.6" x14ac:dyDescent="0.3">
      <c r="A19" s="41" t="s">
        <v>523</v>
      </c>
    </row>
    <row r="20" spans="1:1" ht="19.8" x14ac:dyDescent="0.3">
      <c r="A20" s="41" t="s">
        <v>524</v>
      </c>
    </row>
    <row r="21" spans="1:1" ht="19.8" x14ac:dyDescent="0.3">
      <c r="A21" s="41" t="s">
        <v>525</v>
      </c>
    </row>
    <row r="22" spans="1:1" ht="19.8" x14ac:dyDescent="0.3">
      <c r="A22" s="41" t="s">
        <v>526</v>
      </c>
    </row>
    <row r="23" spans="1:1" ht="39.6" x14ac:dyDescent="0.3">
      <c r="A23" s="41" t="s">
        <v>527</v>
      </c>
    </row>
    <row r="24" spans="1:1" ht="39.6" x14ac:dyDescent="0.3">
      <c r="A24" s="41" t="s">
        <v>528</v>
      </c>
    </row>
    <row r="25" spans="1:1" ht="59.4" x14ac:dyDescent="0.3">
      <c r="A25" s="41" t="s">
        <v>529</v>
      </c>
    </row>
    <row r="26" spans="1:1" ht="59.4" x14ac:dyDescent="0.3">
      <c r="A26" s="41" t="s">
        <v>530</v>
      </c>
    </row>
    <row r="27" spans="1:1" ht="39.6" x14ac:dyDescent="0.3">
      <c r="A27" s="41" t="s">
        <v>532</v>
      </c>
    </row>
    <row r="28" spans="1:1" ht="19.8" x14ac:dyDescent="0.3">
      <c r="A28" s="10" t="s">
        <v>552</v>
      </c>
    </row>
    <row r="29" spans="1:1" ht="39.6" x14ac:dyDescent="0.3">
      <c r="A29" s="10" t="s">
        <v>553</v>
      </c>
    </row>
    <row r="30" spans="1:1" ht="19.8" x14ac:dyDescent="0.3">
      <c r="A30" s="10" t="s">
        <v>37</v>
      </c>
    </row>
    <row r="31" spans="1:1" ht="19.8" x14ac:dyDescent="0.3">
      <c r="A31" s="10" t="s">
        <v>549</v>
      </c>
    </row>
    <row r="32" spans="1:1" ht="19.8" x14ac:dyDescent="0.3">
      <c r="A32" s="10" t="s">
        <v>9</v>
      </c>
    </row>
    <row r="33" spans="1:1" ht="19.8" x14ac:dyDescent="0.3">
      <c r="A33" s="14" t="s">
        <v>550</v>
      </c>
    </row>
    <row r="34" spans="1:1" ht="39.6" x14ac:dyDescent="0.3">
      <c r="A34" s="10" t="s">
        <v>734</v>
      </c>
    </row>
    <row r="35" spans="1:1" ht="39.6" x14ac:dyDescent="0.3">
      <c r="A35" s="10" t="s">
        <v>551</v>
      </c>
    </row>
    <row r="36" spans="1:1" ht="19.8" x14ac:dyDescent="0.3">
      <c r="A36" s="14" t="s">
        <v>11</v>
      </c>
    </row>
    <row r="37" spans="1:1" ht="19.8" x14ac:dyDescent="0.3">
      <c r="A37" s="10" t="s">
        <v>409</v>
      </c>
    </row>
    <row r="38" spans="1:1" ht="19.8" x14ac:dyDescent="0.3">
      <c r="A38" s="10" t="s">
        <v>39</v>
      </c>
    </row>
    <row r="39" spans="1:1" ht="39.6" x14ac:dyDescent="0.3">
      <c r="A39" s="15" t="s">
        <v>14</v>
      </c>
    </row>
    <row r="40" spans="1:1" ht="20.399999999999999" thickBot="1" x14ac:dyDescent="0.35">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F10" sqref="F10"/>
    </sheetView>
  </sheetViews>
  <sheetFormatPr defaultRowHeight="16.2" x14ac:dyDescent="0.3"/>
  <cols>
    <col min="1" max="1" width="95.21875" customWidth="1"/>
  </cols>
  <sheetData>
    <row r="1" spans="1:2" ht="19.8" x14ac:dyDescent="0.3">
      <c r="A1" s="12" t="s">
        <v>843</v>
      </c>
      <c r="B1" s="1" t="s">
        <v>15</v>
      </c>
    </row>
    <row r="2" spans="1:2" ht="19.8" x14ac:dyDescent="0.3">
      <c r="A2" s="44" t="s">
        <v>521</v>
      </c>
    </row>
    <row r="3" spans="1:2" ht="19.8" x14ac:dyDescent="0.3">
      <c r="A3" s="13" t="s">
        <v>534</v>
      </c>
    </row>
    <row r="4" spans="1:2" ht="19.8" x14ac:dyDescent="0.3">
      <c r="A4" s="14" t="s">
        <v>3</v>
      </c>
    </row>
    <row r="5" spans="1:2" ht="19.8" x14ac:dyDescent="0.3">
      <c r="A5" s="57" t="s">
        <v>803</v>
      </c>
    </row>
    <row r="6" spans="1:2" ht="19.8" x14ac:dyDescent="0.3">
      <c r="A6" s="57" t="s">
        <v>844</v>
      </c>
    </row>
    <row r="7" spans="1:2" ht="19.8" x14ac:dyDescent="0.3">
      <c r="A7" s="59" t="s">
        <v>873</v>
      </c>
    </row>
    <row r="8" spans="1:2" ht="19.8" x14ac:dyDescent="0.3">
      <c r="A8" s="59" t="s">
        <v>847</v>
      </c>
    </row>
    <row r="9" spans="1:2" ht="19.8" x14ac:dyDescent="0.3">
      <c r="A9" s="59" t="s">
        <v>874</v>
      </c>
    </row>
    <row r="10" spans="1:2" ht="19.8" x14ac:dyDescent="0.3">
      <c r="A10" s="56" t="s">
        <v>4</v>
      </c>
    </row>
    <row r="11" spans="1:2" ht="19.8" x14ac:dyDescent="0.3">
      <c r="A11" s="57" t="s">
        <v>565</v>
      </c>
    </row>
    <row r="12" spans="1:2" ht="99" x14ac:dyDescent="0.3">
      <c r="A12" s="58" t="s">
        <v>794</v>
      </c>
    </row>
    <row r="13" spans="1:2" ht="19.8" x14ac:dyDescent="0.3">
      <c r="A13" s="14" t="s">
        <v>6</v>
      </c>
    </row>
    <row r="14" spans="1:2" ht="39.6" x14ac:dyDescent="0.3">
      <c r="A14" s="17" t="s">
        <v>737</v>
      </c>
    </row>
    <row r="15" spans="1:2" ht="19.8" x14ac:dyDescent="0.3">
      <c r="A15" s="10" t="s">
        <v>491</v>
      </c>
    </row>
    <row r="16" spans="1:2" ht="19.8" x14ac:dyDescent="0.3">
      <c r="A16" s="9" t="s">
        <v>7</v>
      </c>
    </row>
    <row r="17" spans="1:1" ht="79.2" x14ac:dyDescent="0.3">
      <c r="A17" s="41" t="s">
        <v>536</v>
      </c>
    </row>
    <row r="18" spans="1:1" ht="79.2" x14ac:dyDescent="0.3">
      <c r="A18" s="41" t="s">
        <v>537</v>
      </c>
    </row>
    <row r="19" spans="1:1" ht="19.8" x14ac:dyDescent="0.3">
      <c r="A19" s="10" t="s">
        <v>539</v>
      </c>
    </row>
    <row r="20" spans="1:1" ht="39.6" x14ac:dyDescent="0.3">
      <c r="A20" s="10" t="s">
        <v>535</v>
      </c>
    </row>
    <row r="21" spans="1:1" ht="19.8" x14ac:dyDescent="0.3">
      <c r="A21" s="10" t="s">
        <v>37</v>
      </c>
    </row>
    <row r="22" spans="1:1" ht="19.8" x14ac:dyDescent="0.3">
      <c r="A22" s="10" t="s">
        <v>738</v>
      </c>
    </row>
    <row r="23" spans="1:1" ht="19.8" x14ac:dyDescent="0.3">
      <c r="A23" s="10" t="s">
        <v>9</v>
      </c>
    </row>
    <row r="24" spans="1:1" ht="19.8" x14ac:dyDescent="0.3">
      <c r="A24" s="14" t="s">
        <v>10</v>
      </c>
    </row>
    <row r="25" spans="1:1" ht="39.6" x14ac:dyDescent="0.3">
      <c r="A25" s="10" t="s">
        <v>736</v>
      </c>
    </row>
    <row r="26" spans="1:1" ht="39.6" x14ac:dyDescent="0.3">
      <c r="A26" s="10" t="s">
        <v>735</v>
      </c>
    </row>
    <row r="27" spans="1:1" ht="19.8" x14ac:dyDescent="0.3">
      <c r="A27" s="14" t="s">
        <v>11</v>
      </c>
    </row>
    <row r="28" spans="1:1" ht="39.6" x14ac:dyDescent="0.3">
      <c r="A28" s="10" t="s">
        <v>538</v>
      </c>
    </row>
    <row r="29" spans="1:1" ht="19.8" x14ac:dyDescent="0.3">
      <c r="A29" s="10" t="s">
        <v>39</v>
      </c>
    </row>
    <row r="30" spans="1:1" ht="39.6" x14ac:dyDescent="0.3">
      <c r="A30" s="15" t="s">
        <v>14</v>
      </c>
    </row>
    <row r="31" spans="1:1" ht="20.399999999999999" thickBot="1" x14ac:dyDescent="0.35">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sheetPr>
    <tabColor rgb="FFFF0000"/>
  </sheetPr>
  <dimension ref="A1:M135"/>
  <sheetViews>
    <sheetView showGridLines="0" zoomScale="115" zoomScaleNormal="115" workbookViewId="0">
      <pane xSplit="5" topLeftCell="F1" activePane="topRight" state="frozen"/>
      <selection pane="topRight" sqref="A1:D1"/>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2184</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021">
        <f t="shared" ref="F7:G7" si="0">F8+F18+F19+F20+F21+F22+F25+F31+F34+F35+F36</f>
        <v>36907814</v>
      </c>
      <c r="G7" s="1021">
        <f t="shared" si="0"/>
        <v>270561719</v>
      </c>
      <c r="H7" s="1021">
        <f>H8+H18+H19+H20+H21+H22+H25+H31+H34+H35+H36</f>
        <v>36898790</v>
      </c>
      <c r="I7" s="1021">
        <f t="shared" ref="I7:K7" si="1">I8+I18+I19+I20+I21+I22+I25+I31+I34+I35+I36</f>
        <v>258881157</v>
      </c>
      <c r="J7" s="1021">
        <f t="shared" si="1"/>
        <v>9024</v>
      </c>
      <c r="K7" s="1021">
        <f t="shared" si="1"/>
        <v>11680562</v>
      </c>
    </row>
    <row r="8" spans="1:12" ht="19.5" customHeight="1" x14ac:dyDescent="0.3">
      <c r="A8" s="1039"/>
      <c r="B8" s="1039"/>
      <c r="C8" s="1040" t="s">
        <v>888</v>
      </c>
      <c r="D8" s="1039"/>
      <c r="E8" s="1039"/>
      <c r="F8" s="1021">
        <f t="shared" ref="F8:G8" si="2">F9+F10+F11+F12+F13+F16+F17</f>
        <v>13595272</v>
      </c>
      <c r="G8" s="1021">
        <f t="shared" si="2"/>
        <v>174939685</v>
      </c>
      <c r="H8" s="1021">
        <f>H9+H10+H11+H12+H13+H16+H17</f>
        <v>13595272</v>
      </c>
      <c r="I8" s="1021">
        <f t="shared" ref="I8:K8" si="3">I9+I10+I11+I12+I13+I16+I17</f>
        <v>174939685</v>
      </c>
      <c r="J8" s="1021">
        <f t="shared" si="3"/>
        <v>0</v>
      </c>
      <c r="K8" s="1021">
        <f t="shared" si="3"/>
        <v>0</v>
      </c>
    </row>
    <row r="9" spans="1:12" ht="19.5" customHeight="1" x14ac:dyDescent="0.3">
      <c r="A9" s="1039"/>
      <c r="B9" s="1039"/>
      <c r="C9" s="1040"/>
      <c r="D9" s="1039" t="s">
        <v>889</v>
      </c>
      <c r="E9" s="1023"/>
      <c r="F9" s="1021">
        <f>H9+J9</f>
        <v>17730</v>
      </c>
      <c r="G9" s="1021">
        <f>I9+K9</f>
        <v>2681052</v>
      </c>
      <c r="H9" s="1021">
        <v>17730</v>
      </c>
      <c r="I9" s="1021">
        <v>2681052</v>
      </c>
      <c r="J9" s="1021">
        <v>0</v>
      </c>
      <c r="K9" s="1021">
        <v>0</v>
      </c>
    </row>
    <row r="10" spans="1:12" ht="19.5" customHeight="1" x14ac:dyDescent="0.3">
      <c r="A10" s="1039"/>
      <c r="B10" s="1039"/>
      <c r="C10" s="1040"/>
      <c r="D10" s="1039" t="s">
        <v>890</v>
      </c>
      <c r="E10" s="1039"/>
      <c r="F10" s="1021">
        <f t="shared" ref="F10:F12" si="4">H10+J10</f>
        <v>61527</v>
      </c>
      <c r="G10" s="1021">
        <f t="shared" ref="G10:G12" si="5">I10+K10</f>
        <v>699982</v>
      </c>
      <c r="H10" s="1021">
        <v>61527</v>
      </c>
      <c r="I10" s="1021">
        <v>699982</v>
      </c>
      <c r="J10" s="1021">
        <v>0</v>
      </c>
      <c r="K10" s="1021">
        <v>0</v>
      </c>
    </row>
    <row r="11" spans="1:12" ht="19.5" customHeight="1" x14ac:dyDescent="0.3">
      <c r="A11" s="1039"/>
      <c r="B11" s="1039"/>
      <c r="C11" s="1040"/>
      <c r="D11" s="1039" t="s">
        <v>891</v>
      </c>
      <c r="E11" s="1039"/>
      <c r="F11" s="1021">
        <f t="shared" si="4"/>
        <v>1349</v>
      </c>
      <c r="G11" s="1021">
        <f t="shared" si="5"/>
        <v>355575</v>
      </c>
      <c r="H11" s="1021">
        <v>1349</v>
      </c>
      <c r="I11" s="1021">
        <v>355575</v>
      </c>
      <c r="J11" s="1021">
        <v>0</v>
      </c>
      <c r="K11" s="1021">
        <v>0</v>
      </c>
    </row>
    <row r="12" spans="1:12" ht="19.5" customHeight="1" x14ac:dyDescent="0.3">
      <c r="A12" s="1039"/>
      <c r="B12" s="1039"/>
      <c r="C12" s="1040"/>
      <c r="D12" s="1039" t="s">
        <v>892</v>
      </c>
      <c r="E12" s="1039"/>
      <c r="F12" s="1021">
        <f t="shared" si="4"/>
        <v>847703</v>
      </c>
      <c r="G12" s="1021">
        <f t="shared" si="5"/>
        <v>1284666</v>
      </c>
      <c r="H12" s="1021">
        <v>847703</v>
      </c>
      <c r="I12" s="1021">
        <v>1284666</v>
      </c>
      <c r="J12" s="1021">
        <v>0</v>
      </c>
      <c r="K12" s="1021">
        <v>0</v>
      </c>
    </row>
    <row r="13" spans="1:12" ht="19.5" customHeight="1" x14ac:dyDescent="0.3">
      <c r="A13" s="1039"/>
      <c r="B13" s="1039"/>
      <c r="C13" s="1040"/>
      <c r="D13" s="1039" t="s">
        <v>893</v>
      </c>
      <c r="E13" s="1039"/>
      <c r="F13" s="1021">
        <f>H13+J13</f>
        <v>700621</v>
      </c>
      <c r="G13" s="1021">
        <f>I13+K13</f>
        <v>1578072</v>
      </c>
      <c r="H13" s="1021">
        <f>SUM(H14:H15)</f>
        <v>700621</v>
      </c>
      <c r="I13" s="1021">
        <f t="shared" ref="I13:K13" si="6">SUM(I14:I15)</f>
        <v>1578072</v>
      </c>
      <c r="J13" s="1021">
        <f t="shared" si="6"/>
        <v>0</v>
      </c>
      <c r="K13" s="1021">
        <f t="shared" si="6"/>
        <v>0</v>
      </c>
    </row>
    <row r="14" spans="1:12" ht="19.5" customHeight="1" x14ac:dyDescent="0.3">
      <c r="A14" s="1039"/>
      <c r="B14" s="1039"/>
      <c r="C14" s="1040"/>
      <c r="D14" s="1039"/>
      <c r="E14" s="1039" t="s">
        <v>894</v>
      </c>
      <c r="F14" s="1021">
        <f t="shared" ref="F14:F28" si="7">H14+J14</f>
        <v>0</v>
      </c>
      <c r="G14" s="1021">
        <f t="shared" ref="G14:G28" si="8">I14+K14</f>
        <v>0</v>
      </c>
      <c r="H14" s="1021">
        <v>0</v>
      </c>
      <c r="I14" s="1021">
        <v>0</v>
      </c>
      <c r="J14" s="1021">
        <v>0</v>
      </c>
      <c r="K14" s="1021">
        <v>0</v>
      </c>
    </row>
    <row r="15" spans="1:12" ht="19.5" customHeight="1" x14ac:dyDescent="0.3">
      <c r="A15" s="1039"/>
      <c r="B15" s="1039"/>
      <c r="C15" s="1040"/>
      <c r="D15" s="1039"/>
      <c r="E15" s="1039" t="s">
        <v>895</v>
      </c>
      <c r="F15" s="1021">
        <f t="shared" si="7"/>
        <v>700621</v>
      </c>
      <c r="G15" s="1021">
        <f t="shared" si="8"/>
        <v>1578072</v>
      </c>
      <c r="H15" s="1021">
        <v>700621</v>
      </c>
      <c r="I15" s="1021">
        <v>1578072</v>
      </c>
      <c r="J15" s="1021">
        <v>0</v>
      </c>
      <c r="K15" s="1021">
        <v>0</v>
      </c>
    </row>
    <row r="16" spans="1:12" ht="19.5" customHeight="1" x14ac:dyDescent="0.3">
      <c r="A16" s="1039"/>
      <c r="B16" s="1039"/>
      <c r="C16" s="1040"/>
      <c r="D16" s="1039" t="s">
        <v>896</v>
      </c>
      <c r="E16" s="1039"/>
      <c r="F16" s="1021">
        <f t="shared" si="7"/>
        <v>11966342</v>
      </c>
      <c r="G16" s="1021">
        <f t="shared" si="8"/>
        <v>168340338</v>
      </c>
      <c r="H16" s="1021">
        <v>11966342</v>
      </c>
      <c r="I16" s="1021">
        <v>168340338</v>
      </c>
      <c r="J16" s="1021">
        <v>0</v>
      </c>
      <c r="K16" s="1021">
        <v>0</v>
      </c>
    </row>
    <row r="17" spans="1:11" ht="19.5" customHeight="1" x14ac:dyDescent="0.3">
      <c r="A17" s="1039"/>
      <c r="B17" s="1039"/>
      <c r="C17" s="1040"/>
      <c r="D17" s="1039" t="s">
        <v>897</v>
      </c>
      <c r="E17" s="1039"/>
      <c r="F17" s="1021">
        <f t="shared" si="7"/>
        <v>0</v>
      </c>
      <c r="G17" s="1021">
        <f t="shared" si="8"/>
        <v>0</v>
      </c>
      <c r="H17" s="1021">
        <v>0</v>
      </c>
      <c r="I17" s="1021">
        <v>0</v>
      </c>
      <c r="J17" s="1021">
        <v>0</v>
      </c>
      <c r="K17" s="1021">
        <v>0</v>
      </c>
    </row>
    <row r="18" spans="1:11" ht="19.5" customHeight="1" x14ac:dyDescent="0.3">
      <c r="A18" s="1039"/>
      <c r="B18" s="1039"/>
      <c r="C18" s="1041" t="s">
        <v>898</v>
      </c>
      <c r="D18" s="1039"/>
      <c r="E18" s="1039"/>
      <c r="F18" s="1021">
        <f t="shared" si="7"/>
        <v>0</v>
      </c>
      <c r="G18" s="1021">
        <f t="shared" si="8"/>
        <v>0</v>
      </c>
      <c r="H18" s="1021">
        <v>0</v>
      </c>
      <c r="I18" s="1021">
        <v>0</v>
      </c>
      <c r="J18" s="1021">
        <v>0</v>
      </c>
      <c r="K18" s="1021">
        <v>0</v>
      </c>
    </row>
    <row r="19" spans="1:11" ht="19.5" customHeight="1" x14ac:dyDescent="0.3">
      <c r="A19" s="1039"/>
      <c r="B19" s="1039"/>
      <c r="C19" s="1041" t="s">
        <v>899</v>
      </c>
      <c r="D19" s="1039"/>
      <c r="E19" s="1039"/>
      <c r="F19" s="1021">
        <f t="shared" si="7"/>
        <v>4238</v>
      </c>
      <c r="G19" s="1021">
        <f t="shared" si="8"/>
        <v>54074</v>
      </c>
      <c r="H19" s="1021">
        <v>4238</v>
      </c>
      <c r="I19" s="1021">
        <v>54074</v>
      </c>
      <c r="J19" s="1021">
        <v>0</v>
      </c>
      <c r="K19" s="1021">
        <v>0</v>
      </c>
    </row>
    <row r="20" spans="1:11" ht="19.5" customHeight="1" x14ac:dyDescent="0.3">
      <c r="A20" s="1039"/>
      <c r="B20" s="1039"/>
      <c r="C20" s="1041" t="s">
        <v>900</v>
      </c>
      <c r="D20" s="1039"/>
      <c r="E20" s="1039"/>
      <c r="F20" s="1021">
        <f t="shared" si="7"/>
        <v>370688</v>
      </c>
      <c r="G20" s="1021">
        <f t="shared" si="8"/>
        <v>9200061</v>
      </c>
      <c r="H20" s="1021">
        <v>370688</v>
      </c>
      <c r="I20" s="1021">
        <v>9200061</v>
      </c>
      <c r="J20" s="1021">
        <v>0</v>
      </c>
      <c r="K20" s="1021">
        <v>0</v>
      </c>
    </row>
    <row r="21" spans="1:11" ht="19.5" customHeight="1" x14ac:dyDescent="0.3">
      <c r="A21" s="1039"/>
      <c r="B21" s="1039"/>
      <c r="C21" s="1041" t="s">
        <v>901</v>
      </c>
      <c r="D21" s="1039"/>
      <c r="E21" s="1039"/>
      <c r="F21" s="1021">
        <f t="shared" si="7"/>
        <v>0</v>
      </c>
      <c r="G21" s="1021">
        <f t="shared" si="8"/>
        <v>0</v>
      </c>
      <c r="H21" s="1021">
        <v>0</v>
      </c>
      <c r="I21" s="1021">
        <v>0</v>
      </c>
      <c r="J21" s="1021">
        <v>0</v>
      </c>
      <c r="K21" s="1021">
        <v>0</v>
      </c>
    </row>
    <row r="22" spans="1:11" ht="19.5" customHeight="1" x14ac:dyDescent="0.3">
      <c r="A22" s="1039"/>
      <c r="B22" s="1039"/>
      <c r="C22" s="1041" t="s">
        <v>902</v>
      </c>
      <c r="D22" s="1039"/>
      <c r="E22" s="1039"/>
      <c r="F22" s="1021">
        <f t="shared" si="7"/>
        <v>113214</v>
      </c>
      <c r="G22" s="1021">
        <f t="shared" si="8"/>
        <v>992685</v>
      </c>
      <c r="H22" s="1021">
        <f>SUM(H23:H24)</f>
        <v>113214</v>
      </c>
      <c r="I22" s="1021">
        <f t="shared" ref="I22:K22" si="9">SUM(I23:I24)</f>
        <v>992685</v>
      </c>
      <c r="J22" s="1021">
        <f t="shared" si="9"/>
        <v>0</v>
      </c>
      <c r="K22" s="1021">
        <f t="shared" si="9"/>
        <v>0</v>
      </c>
    </row>
    <row r="23" spans="1:11" ht="19.5" customHeight="1" x14ac:dyDescent="0.3">
      <c r="A23" s="1039"/>
      <c r="B23" s="1039"/>
      <c r="C23" s="1023"/>
      <c r="D23" s="1041" t="s">
        <v>903</v>
      </c>
      <c r="E23" s="1039"/>
      <c r="F23" s="1021">
        <f t="shared" si="7"/>
        <v>113214</v>
      </c>
      <c r="G23" s="1021">
        <f t="shared" si="8"/>
        <v>992685</v>
      </c>
      <c r="H23" s="1021">
        <v>113214</v>
      </c>
      <c r="I23" s="1021">
        <v>992685</v>
      </c>
      <c r="J23" s="1021">
        <v>0</v>
      </c>
      <c r="K23" s="1021">
        <v>0</v>
      </c>
    </row>
    <row r="24" spans="1:11" ht="19.5" customHeight="1" x14ac:dyDescent="0.3">
      <c r="A24" s="1039"/>
      <c r="B24" s="1039"/>
      <c r="C24" s="1039"/>
      <c r="D24" s="1039" t="s">
        <v>904</v>
      </c>
      <c r="E24" s="1039"/>
      <c r="F24" s="1021">
        <f t="shared" si="7"/>
        <v>0</v>
      </c>
      <c r="G24" s="1021">
        <f t="shared" si="8"/>
        <v>0</v>
      </c>
      <c r="H24" s="1021">
        <v>0</v>
      </c>
      <c r="I24" s="1021">
        <v>0</v>
      </c>
      <c r="J24" s="1021">
        <v>0</v>
      </c>
      <c r="K24" s="1021">
        <v>0</v>
      </c>
    </row>
    <row r="25" spans="1:11" ht="19.5" customHeight="1" x14ac:dyDescent="0.3">
      <c r="A25" s="1039"/>
      <c r="B25" s="1039"/>
      <c r="C25" s="1039" t="s">
        <v>905</v>
      </c>
      <c r="D25" s="1039"/>
      <c r="E25" s="1039"/>
      <c r="F25" s="1021">
        <f t="shared" si="7"/>
        <v>0</v>
      </c>
      <c r="G25" s="1021">
        <f t="shared" si="8"/>
        <v>0</v>
      </c>
      <c r="H25" s="1021">
        <f>SUM(H26:H28)</f>
        <v>0</v>
      </c>
      <c r="I25" s="1021">
        <v>0</v>
      </c>
      <c r="J25" s="1021">
        <v>0</v>
      </c>
      <c r="K25" s="1021">
        <v>0</v>
      </c>
    </row>
    <row r="26" spans="1:11" ht="19.5" customHeight="1" x14ac:dyDescent="0.3">
      <c r="A26" s="1039"/>
      <c r="B26" s="1039"/>
      <c r="C26" s="1039"/>
      <c r="D26" s="1039" t="s">
        <v>906</v>
      </c>
      <c r="E26" s="1039"/>
      <c r="F26" s="1021">
        <f t="shared" si="7"/>
        <v>0</v>
      </c>
      <c r="G26" s="1021">
        <f t="shared" si="8"/>
        <v>0</v>
      </c>
      <c r="H26" s="1021">
        <v>0</v>
      </c>
      <c r="I26" s="1021">
        <v>0</v>
      </c>
      <c r="J26" s="1021">
        <v>0</v>
      </c>
      <c r="K26" s="1021">
        <v>0</v>
      </c>
    </row>
    <row r="27" spans="1:11" ht="19.5" customHeight="1" x14ac:dyDescent="0.3">
      <c r="A27" s="1039"/>
      <c r="B27" s="1039"/>
      <c r="C27" s="1039"/>
      <c r="D27" s="1039" t="s">
        <v>907</v>
      </c>
      <c r="E27" s="1039"/>
      <c r="F27" s="1021">
        <f t="shared" si="7"/>
        <v>0</v>
      </c>
      <c r="G27" s="1021">
        <f t="shared" si="8"/>
        <v>0</v>
      </c>
      <c r="H27" s="1021">
        <v>0</v>
      </c>
      <c r="I27" s="1021">
        <v>0</v>
      </c>
      <c r="J27" s="1021">
        <v>0</v>
      </c>
      <c r="K27" s="1021">
        <v>0</v>
      </c>
    </row>
    <row r="28" spans="1:11" ht="19.5" customHeight="1" x14ac:dyDescent="0.3">
      <c r="A28" s="1039"/>
      <c r="B28" s="1039"/>
      <c r="C28" s="1039"/>
      <c r="D28" s="1039" t="s">
        <v>908</v>
      </c>
      <c r="E28" s="1039"/>
      <c r="F28" s="1021">
        <f t="shared" si="7"/>
        <v>0</v>
      </c>
      <c r="G28" s="1021">
        <f t="shared" si="8"/>
        <v>0</v>
      </c>
      <c r="H28" s="1021">
        <v>0</v>
      </c>
      <c r="I28" s="1021">
        <v>0</v>
      </c>
      <c r="J28" s="1021">
        <v>0</v>
      </c>
      <c r="K28" s="1021">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021">
        <f>H31+J31</f>
        <v>22467742</v>
      </c>
      <c r="G31" s="1021">
        <f>I31+K31</f>
        <v>83341500</v>
      </c>
      <c r="H31" s="1021">
        <f>SUM(H32:H33)</f>
        <v>22467742</v>
      </c>
      <c r="I31" s="1021">
        <f t="shared" ref="I31:K31" si="10">SUM(I32:I33)</f>
        <v>71691154</v>
      </c>
      <c r="J31" s="1021">
        <f t="shared" si="10"/>
        <v>0</v>
      </c>
      <c r="K31" s="1021">
        <f t="shared" si="10"/>
        <v>11650346</v>
      </c>
    </row>
    <row r="32" spans="1:11" ht="19.5" customHeight="1" x14ac:dyDescent="0.3">
      <c r="A32" s="1039"/>
      <c r="B32" s="1039"/>
      <c r="C32" s="1039"/>
      <c r="D32" s="1039" t="s">
        <v>910</v>
      </c>
      <c r="E32" s="1039"/>
      <c r="F32" s="1021">
        <f t="shared" ref="F32:F42" si="11">H32+J32</f>
        <v>22467742</v>
      </c>
      <c r="G32" s="1021">
        <f t="shared" ref="G32:G42" si="12">I32+K32</f>
        <v>83341500</v>
      </c>
      <c r="H32" s="1021">
        <v>22467742</v>
      </c>
      <c r="I32" s="1021">
        <v>71691154</v>
      </c>
      <c r="J32" s="1021">
        <v>0</v>
      </c>
      <c r="K32" s="1021">
        <v>11650346</v>
      </c>
    </row>
    <row r="33" spans="1:11" ht="19.5" customHeight="1" x14ac:dyDescent="0.3">
      <c r="A33" s="1039"/>
      <c r="B33" s="1039"/>
      <c r="C33" s="1039"/>
      <c r="D33" s="1039" t="s">
        <v>911</v>
      </c>
      <c r="E33" s="1039"/>
      <c r="F33" s="1021">
        <f t="shared" si="11"/>
        <v>0</v>
      </c>
      <c r="G33" s="1021">
        <f t="shared" si="12"/>
        <v>0</v>
      </c>
      <c r="H33" s="1021">
        <v>0</v>
      </c>
      <c r="I33" s="1021">
        <v>0</v>
      </c>
      <c r="J33" s="1021">
        <v>0</v>
      </c>
      <c r="K33" s="1021">
        <v>0</v>
      </c>
    </row>
    <row r="34" spans="1:11" ht="19.5" customHeight="1" x14ac:dyDescent="0.3">
      <c r="A34" s="1039"/>
      <c r="B34" s="1039"/>
      <c r="C34" s="1039" t="s">
        <v>912</v>
      </c>
      <c r="D34" s="1039"/>
      <c r="E34" s="1039"/>
      <c r="F34" s="1021">
        <f t="shared" si="11"/>
        <v>0</v>
      </c>
      <c r="G34" s="1021">
        <f t="shared" si="12"/>
        <v>0</v>
      </c>
      <c r="H34" s="1021">
        <v>0</v>
      </c>
      <c r="I34" s="1021">
        <v>0</v>
      </c>
      <c r="J34" s="1021">
        <v>0</v>
      </c>
      <c r="K34" s="1021">
        <v>0</v>
      </c>
    </row>
    <row r="35" spans="1:11" ht="19.5" customHeight="1" x14ac:dyDescent="0.3">
      <c r="A35" s="1039"/>
      <c r="B35" s="1039"/>
      <c r="C35" s="1039" t="s">
        <v>913</v>
      </c>
      <c r="D35" s="1039"/>
      <c r="E35" s="1039"/>
      <c r="F35" s="1021">
        <f t="shared" si="11"/>
        <v>0</v>
      </c>
      <c r="G35" s="1021">
        <f t="shared" si="12"/>
        <v>0</v>
      </c>
      <c r="H35" s="1021">
        <v>0</v>
      </c>
      <c r="I35" s="1021">
        <v>0</v>
      </c>
      <c r="J35" s="1021">
        <v>0</v>
      </c>
      <c r="K35" s="1021">
        <v>0</v>
      </c>
    </row>
    <row r="36" spans="1:11" ht="19.5" customHeight="1" x14ac:dyDescent="0.3">
      <c r="A36" s="1039"/>
      <c r="B36" s="1039"/>
      <c r="C36" s="1039" t="s">
        <v>914</v>
      </c>
      <c r="D36" s="1039"/>
      <c r="E36" s="1039"/>
      <c r="F36" s="1021">
        <f t="shared" si="11"/>
        <v>356660</v>
      </c>
      <c r="G36" s="1021">
        <f t="shared" si="12"/>
        <v>2033714</v>
      </c>
      <c r="H36" s="1021">
        <v>347636</v>
      </c>
      <c r="I36" s="1021">
        <v>2003498</v>
      </c>
      <c r="J36" s="1021">
        <v>9024</v>
      </c>
      <c r="K36" s="1021">
        <v>30216</v>
      </c>
    </row>
    <row r="37" spans="1:11" ht="19.5" customHeight="1" x14ac:dyDescent="0.3">
      <c r="A37" s="1039"/>
      <c r="B37" s="1039" t="s">
        <v>962</v>
      </c>
      <c r="C37" s="1039"/>
      <c r="D37" s="1039"/>
      <c r="E37" s="1039"/>
      <c r="F37" s="1021">
        <f t="shared" si="11"/>
        <v>0</v>
      </c>
      <c r="G37" s="1021">
        <f t="shared" si="12"/>
        <v>0</v>
      </c>
      <c r="H37" s="1021">
        <f>SUM(H38)</f>
        <v>0</v>
      </c>
      <c r="I37" s="1021">
        <f t="shared" ref="I37:K37" si="13">SUM(I38)</f>
        <v>0</v>
      </c>
      <c r="J37" s="1021">
        <f t="shared" si="13"/>
        <v>0</v>
      </c>
      <c r="K37" s="1021">
        <f t="shared" si="13"/>
        <v>0</v>
      </c>
    </row>
    <row r="38" spans="1:11" ht="19.5" customHeight="1" x14ac:dyDescent="0.3">
      <c r="A38" s="1039"/>
      <c r="B38" s="1039"/>
      <c r="C38" s="1039" t="s">
        <v>915</v>
      </c>
      <c r="D38" s="1039"/>
      <c r="E38" s="1039"/>
      <c r="F38" s="1021">
        <f t="shared" si="11"/>
        <v>0</v>
      </c>
      <c r="G38" s="1021">
        <f t="shared" si="12"/>
        <v>0</v>
      </c>
      <c r="H38" s="1021">
        <f>SUM(H39:H42)</f>
        <v>0</v>
      </c>
      <c r="I38" s="1021">
        <v>0</v>
      </c>
      <c r="J38" s="1021">
        <v>0</v>
      </c>
      <c r="K38" s="1021">
        <v>0</v>
      </c>
    </row>
    <row r="39" spans="1:11" ht="19.5" customHeight="1" x14ac:dyDescent="0.3">
      <c r="A39" s="1039"/>
      <c r="B39" s="1039"/>
      <c r="C39" s="1039"/>
      <c r="D39" s="1039" t="s">
        <v>916</v>
      </c>
      <c r="E39" s="1039"/>
      <c r="F39" s="1021">
        <f t="shared" si="11"/>
        <v>0</v>
      </c>
      <c r="G39" s="1021">
        <f t="shared" si="12"/>
        <v>0</v>
      </c>
      <c r="H39" s="1021">
        <v>0</v>
      </c>
      <c r="I39" s="1021">
        <v>0</v>
      </c>
      <c r="J39" s="1021">
        <v>0</v>
      </c>
      <c r="K39" s="1021">
        <v>0</v>
      </c>
    </row>
    <row r="40" spans="1:11" ht="19.5" customHeight="1" x14ac:dyDescent="0.3">
      <c r="A40" s="1039"/>
      <c r="B40" s="1039"/>
      <c r="C40" s="1039"/>
      <c r="D40" s="1039" t="s">
        <v>917</v>
      </c>
      <c r="E40" s="1039"/>
      <c r="F40" s="1021">
        <f t="shared" si="11"/>
        <v>0</v>
      </c>
      <c r="G40" s="1021">
        <f t="shared" si="12"/>
        <v>0</v>
      </c>
      <c r="H40" s="1021">
        <v>0</v>
      </c>
      <c r="I40" s="1021">
        <v>0</v>
      </c>
      <c r="J40" s="1021">
        <v>0</v>
      </c>
      <c r="K40" s="1021">
        <v>0</v>
      </c>
    </row>
    <row r="41" spans="1:11" ht="19.5" customHeight="1" x14ac:dyDescent="0.3">
      <c r="A41" s="1039"/>
      <c r="B41" s="1039"/>
      <c r="C41" s="1039"/>
      <c r="D41" s="1039" t="s">
        <v>918</v>
      </c>
      <c r="E41" s="1039"/>
      <c r="F41" s="1021">
        <f t="shared" si="11"/>
        <v>0</v>
      </c>
      <c r="G41" s="1021">
        <f t="shared" si="12"/>
        <v>0</v>
      </c>
      <c r="H41" s="1021">
        <v>0</v>
      </c>
      <c r="I41" s="1021">
        <v>0</v>
      </c>
      <c r="J41" s="1021">
        <v>0</v>
      </c>
      <c r="K41" s="1021">
        <v>0</v>
      </c>
    </row>
    <row r="42" spans="1:11" ht="19.5" customHeight="1" x14ac:dyDescent="0.3">
      <c r="A42" s="1039"/>
      <c r="B42" s="1039"/>
      <c r="C42" s="1039"/>
      <c r="D42" s="1039" t="s">
        <v>904</v>
      </c>
      <c r="E42" s="1039"/>
      <c r="F42" s="1021">
        <f t="shared" si="11"/>
        <v>0</v>
      </c>
      <c r="G42" s="1021">
        <f t="shared" si="12"/>
        <v>0</v>
      </c>
      <c r="H42" s="1021"/>
      <c r="I42" s="1021">
        <v>0</v>
      </c>
      <c r="J42" s="1021">
        <v>0</v>
      </c>
      <c r="K42" s="1021">
        <v>0</v>
      </c>
    </row>
    <row r="43" spans="1:11" ht="19.5" customHeight="1" x14ac:dyDescent="0.3">
      <c r="A43" s="1039"/>
      <c r="B43" s="1042" t="s">
        <v>919</v>
      </c>
      <c r="C43" s="1039"/>
      <c r="D43" s="1039"/>
      <c r="E43" s="1039"/>
      <c r="F43" s="1021">
        <f>F37+F7</f>
        <v>36907814</v>
      </c>
      <c r="G43" s="1021">
        <f t="shared" ref="G43:K43" si="14">G37+G7</f>
        <v>270561719</v>
      </c>
      <c r="H43" s="1021">
        <f t="shared" si="14"/>
        <v>36898790</v>
      </c>
      <c r="I43" s="1021">
        <f t="shared" si="14"/>
        <v>258881157</v>
      </c>
      <c r="J43" s="1021">
        <f t="shared" si="14"/>
        <v>9024</v>
      </c>
      <c r="K43" s="1021">
        <f t="shared" si="14"/>
        <v>11680562</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021">
        <f>SUM(F43:F50)</f>
        <v>36907814</v>
      </c>
      <c r="G51" s="1021">
        <f>SUM(G43:G50)</f>
        <v>270561719</v>
      </c>
      <c r="H51" s="1046"/>
      <c r="I51" s="1047"/>
      <c r="J51" s="1047"/>
      <c r="K51" s="1048"/>
    </row>
    <row r="52" spans="1:11" ht="19.5" customHeight="1" x14ac:dyDescent="0.3">
      <c r="A52" s="1042" t="s">
        <v>927</v>
      </c>
      <c r="B52" s="1039"/>
      <c r="C52" s="1039"/>
      <c r="D52" s="1039"/>
      <c r="E52" s="1050"/>
      <c r="F52" s="1021">
        <v>335259363</v>
      </c>
      <c r="G52" s="1021"/>
      <c r="H52" s="1046"/>
      <c r="I52" s="1047"/>
      <c r="J52" s="1047"/>
      <c r="K52" s="1048"/>
    </row>
    <row r="53" spans="1:11" ht="19.5" customHeight="1" x14ac:dyDescent="0.3">
      <c r="A53" s="1042" t="s">
        <v>2192</v>
      </c>
      <c r="B53" s="1039"/>
      <c r="C53" s="1039"/>
      <c r="D53" s="1039"/>
      <c r="E53" s="1050"/>
      <c r="F53" s="1021">
        <f>SUM(F51:F52)</f>
        <v>372167177</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021">
        <f>H56+J56</f>
        <v>18996642</v>
      </c>
      <c r="G56" s="1021">
        <f>I56+K56</f>
        <v>125237504</v>
      </c>
      <c r="H56" s="1021">
        <f>H57+H62+H66+H71+H77+H82+H85+H88</f>
        <v>18996642</v>
      </c>
      <c r="I56" s="1021">
        <f t="shared" ref="I56:K56" si="15">I57+I62+I66+I71+I77+I82+I85+I88</f>
        <v>125237504</v>
      </c>
      <c r="J56" s="1021">
        <f t="shared" si="15"/>
        <v>0</v>
      </c>
      <c r="K56" s="1021">
        <f t="shared" si="15"/>
        <v>0</v>
      </c>
    </row>
    <row r="57" spans="1:11" ht="19.5" customHeight="1" x14ac:dyDescent="0.3">
      <c r="A57" s="1039"/>
      <c r="B57" s="1039"/>
      <c r="C57" s="1040" t="s">
        <v>931</v>
      </c>
      <c r="D57" s="1039"/>
      <c r="E57" s="1039"/>
      <c r="F57" s="1021">
        <f t="shared" ref="F57:F79" si="16">H57+J57</f>
        <v>9815763</v>
      </c>
      <c r="G57" s="1021">
        <f t="shared" ref="G57:G79" si="17">I57+K57</f>
        <v>69657886</v>
      </c>
      <c r="H57" s="1021">
        <f>SUM(H58:H61)</f>
        <v>9815763</v>
      </c>
      <c r="I57" s="1021">
        <f t="shared" ref="I57:K57" si="18">SUM(I58:I61)</f>
        <v>69657886</v>
      </c>
      <c r="J57" s="1021">
        <f t="shared" si="18"/>
        <v>0</v>
      </c>
      <c r="K57" s="1021">
        <f t="shared" si="18"/>
        <v>0</v>
      </c>
    </row>
    <row r="58" spans="1:11" ht="19.5" customHeight="1" x14ac:dyDescent="0.3">
      <c r="A58" s="1039"/>
      <c r="B58" s="1039"/>
      <c r="C58" s="1040"/>
      <c r="D58" s="1039" t="s">
        <v>932</v>
      </c>
      <c r="E58" s="1039"/>
      <c r="F58" s="1021">
        <f t="shared" si="16"/>
        <v>450369</v>
      </c>
      <c r="G58" s="1021">
        <f t="shared" si="17"/>
        <v>15115942</v>
      </c>
      <c r="H58" s="1021">
        <v>450369</v>
      </c>
      <c r="I58" s="1021">
        <v>15115942</v>
      </c>
      <c r="J58" s="1021">
        <v>0</v>
      </c>
      <c r="K58" s="1021">
        <v>0</v>
      </c>
    </row>
    <row r="59" spans="1:11" ht="19.5" customHeight="1" x14ac:dyDescent="0.3">
      <c r="A59" s="1039"/>
      <c r="B59" s="1039"/>
      <c r="C59" s="1040"/>
      <c r="D59" s="1039" t="s">
        <v>933</v>
      </c>
      <c r="E59" s="1039"/>
      <c r="F59" s="1021">
        <f t="shared" si="16"/>
        <v>2231588</v>
      </c>
      <c r="G59" s="1021">
        <f t="shared" si="17"/>
        <v>17186047</v>
      </c>
      <c r="H59" s="1021">
        <v>2231588</v>
      </c>
      <c r="I59" s="1021">
        <v>17186047</v>
      </c>
      <c r="J59" s="1021">
        <v>0</v>
      </c>
      <c r="K59" s="1021">
        <v>0</v>
      </c>
    </row>
    <row r="60" spans="1:11" ht="19.5" customHeight="1" x14ac:dyDescent="0.3">
      <c r="A60" s="1039"/>
      <c r="B60" s="1039"/>
      <c r="C60" s="1040"/>
      <c r="D60" s="1039" t="s">
        <v>934</v>
      </c>
      <c r="E60" s="1039"/>
      <c r="F60" s="1021">
        <f t="shared" si="16"/>
        <v>7106037</v>
      </c>
      <c r="G60" s="1021">
        <f t="shared" si="17"/>
        <v>37238908</v>
      </c>
      <c r="H60" s="1021">
        <v>7106037</v>
      </c>
      <c r="I60" s="1021">
        <v>37238908</v>
      </c>
      <c r="J60" s="1021">
        <v>0</v>
      </c>
      <c r="K60" s="1021">
        <v>0</v>
      </c>
    </row>
    <row r="61" spans="1:11" ht="19.5" customHeight="1" x14ac:dyDescent="0.3">
      <c r="A61" s="1039"/>
      <c r="B61" s="1039"/>
      <c r="C61" s="1040"/>
      <c r="D61" s="1039" t="s">
        <v>935</v>
      </c>
      <c r="E61" s="1039"/>
      <c r="F61" s="1021">
        <f t="shared" si="16"/>
        <v>27769</v>
      </c>
      <c r="G61" s="1021">
        <f t="shared" si="17"/>
        <v>116989</v>
      </c>
      <c r="H61" s="1021">
        <v>27769</v>
      </c>
      <c r="I61" s="1021">
        <v>116989</v>
      </c>
      <c r="J61" s="1021">
        <v>0</v>
      </c>
      <c r="K61" s="1021">
        <v>0</v>
      </c>
    </row>
    <row r="62" spans="1:11" ht="19.5" customHeight="1" x14ac:dyDescent="0.3">
      <c r="A62" s="1039"/>
      <c r="B62" s="1039"/>
      <c r="C62" s="1040" t="s">
        <v>936</v>
      </c>
      <c r="D62" s="1039"/>
      <c r="E62" s="1039"/>
      <c r="F62" s="1021">
        <f t="shared" si="16"/>
        <v>525369</v>
      </c>
      <c r="G62" s="1021">
        <f t="shared" si="17"/>
        <v>3427923</v>
      </c>
      <c r="H62" s="1021">
        <f>SUM(H63:H65)</f>
        <v>525369</v>
      </c>
      <c r="I62" s="1021">
        <f t="shared" ref="I62:K62" si="19">SUM(I63:I65)</f>
        <v>3427923</v>
      </c>
      <c r="J62" s="1021">
        <f t="shared" si="19"/>
        <v>0</v>
      </c>
      <c r="K62" s="1021">
        <f t="shared" si="19"/>
        <v>0</v>
      </c>
    </row>
    <row r="63" spans="1:11" ht="19.5" customHeight="1" x14ac:dyDescent="0.3">
      <c r="A63" s="1039"/>
      <c r="B63" s="1039"/>
      <c r="C63" s="1040"/>
      <c r="D63" s="1039" t="s">
        <v>937</v>
      </c>
      <c r="E63" s="1039"/>
      <c r="F63" s="1021">
        <f t="shared" si="16"/>
        <v>0</v>
      </c>
      <c r="G63" s="1021">
        <f t="shared" si="17"/>
        <v>0</v>
      </c>
      <c r="H63" s="1021">
        <v>0</v>
      </c>
      <c r="I63" s="1021">
        <v>0</v>
      </c>
      <c r="J63" s="1021">
        <v>0</v>
      </c>
      <c r="K63" s="1021">
        <v>0</v>
      </c>
    </row>
    <row r="64" spans="1:11" ht="19.5" customHeight="1" x14ac:dyDescent="0.3">
      <c r="A64" s="1039"/>
      <c r="B64" s="1039"/>
      <c r="C64" s="1040"/>
      <c r="D64" s="1039" t="s">
        <v>938</v>
      </c>
      <c r="E64" s="1039"/>
      <c r="F64" s="1021">
        <f t="shared" si="16"/>
        <v>0</v>
      </c>
      <c r="G64" s="1021">
        <f t="shared" si="17"/>
        <v>0</v>
      </c>
      <c r="H64" s="1021">
        <v>0</v>
      </c>
      <c r="I64" s="1021">
        <v>0</v>
      </c>
      <c r="J64" s="1021">
        <v>0</v>
      </c>
      <c r="K64" s="1021">
        <v>0</v>
      </c>
    </row>
    <row r="65" spans="1:13" ht="19.5" customHeight="1" x14ac:dyDescent="0.3">
      <c r="A65" s="1039"/>
      <c r="B65" s="1039"/>
      <c r="C65" s="1040"/>
      <c r="D65" s="1039" t="s">
        <v>939</v>
      </c>
      <c r="E65" s="1039"/>
      <c r="F65" s="1021">
        <f t="shared" si="16"/>
        <v>525369</v>
      </c>
      <c r="G65" s="1021">
        <f t="shared" si="17"/>
        <v>3427923</v>
      </c>
      <c r="H65" s="1021">
        <v>525369</v>
      </c>
      <c r="I65" s="1021">
        <v>3427923</v>
      </c>
      <c r="J65" s="1021">
        <v>0</v>
      </c>
      <c r="K65" s="1021">
        <v>0</v>
      </c>
    </row>
    <row r="66" spans="1:13" ht="19.5" customHeight="1" x14ac:dyDescent="0.3">
      <c r="A66" s="1039"/>
      <c r="B66" s="1039"/>
      <c r="C66" s="1040" t="s">
        <v>940</v>
      </c>
      <c r="D66" s="1039"/>
      <c r="E66" s="1039"/>
      <c r="F66" s="1021">
        <f t="shared" si="16"/>
        <v>5223341</v>
      </c>
      <c r="G66" s="1021">
        <f t="shared" si="17"/>
        <v>20326054</v>
      </c>
      <c r="H66" s="1021">
        <f>SUM(H67:H70)</f>
        <v>5223341</v>
      </c>
      <c r="I66" s="1021">
        <f t="shared" ref="I66:K66" si="20">SUM(I67:I70)</f>
        <v>20326054</v>
      </c>
      <c r="J66" s="1021">
        <f t="shared" si="20"/>
        <v>0</v>
      </c>
      <c r="K66" s="1021">
        <f t="shared" si="20"/>
        <v>0</v>
      </c>
    </row>
    <row r="67" spans="1:13" ht="19.5" customHeight="1" x14ac:dyDescent="0.3">
      <c r="A67" s="1039"/>
      <c r="B67" s="1039"/>
      <c r="C67" s="1040"/>
      <c r="D67" s="1039" t="s">
        <v>941</v>
      </c>
      <c r="E67" s="1039"/>
      <c r="F67" s="1021">
        <f t="shared" si="16"/>
        <v>1386627</v>
      </c>
      <c r="G67" s="1021">
        <f t="shared" si="17"/>
        <v>8816280</v>
      </c>
      <c r="H67" s="1021">
        <v>1386627</v>
      </c>
      <c r="I67" s="1021">
        <v>8816280</v>
      </c>
      <c r="J67" s="1021">
        <v>0</v>
      </c>
      <c r="K67" s="1021">
        <v>0</v>
      </c>
    </row>
    <row r="68" spans="1:13" ht="19.5" customHeight="1" x14ac:dyDescent="0.3">
      <c r="A68" s="1039"/>
      <c r="B68" s="1039"/>
      <c r="C68" s="1040"/>
      <c r="D68" s="1039" t="s">
        <v>942</v>
      </c>
      <c r="E68" s="1039"/>
      <c r="F68" s="1021">
        <f t="shared" si="16"/>
        <v>300686</v>
      </c>
      <c r="G68" s="1021">
        <f t="shared" si="17"/>
        <v>307921</v>
      </c>
      <c r="H68" s="1021">
        <v>300686</v>
      </c>
      <c r="I68" s="1021">
        <v>307921</v>
      </c>
      <c r="J68" s="1021">
        <v>0</v>
      </c>
      <c r="K68" s="1021">
        <v>0</v>
      </c>
    </row>
    <row r="69" spans="1:13" ht="19.5" customHeight="1" x14ac:dyDescent="0.3">
      <c r="A69" s="1039"/>
      <c r="B69" s="1039"/>
      <c r="C69" s="1040"/>
      <c r="D69" s="1039" t="s">
        <v>943</v>
      </c>
      <c r="E69" s="1039"/>
      <c r="F69" s="1021">
        <f t="shared" si="16"/>
        <v>0</v>
      </c>
      <c r="G69" s="1021">
        <f t="shared" si="17"/>
        <v>0</v>
      </c>
      <c r="H69" s="1021">
        <v>0</v>
      </c>
      <c r="I69" s="1021">
        <v>0</v>
      </c>
      <c r="J69" s="1021">
        <v>0</v>
      </c>
      <c r="K69" s="1021">
        <v>0</v>
      </c>
    </row>
    <row r="70" spans="1:13" ht="19.5" customHeight="1" x14ac:dyDescent="0.3">
      <c r="A70" s="1039"/>
      <c r="B70" s="1039"/>
      <c r="C70" s="1040"/>
      <c r="D70" s="1039" t="s">
        <v>944</v>
      </c>
      <c r="E70" s="1039"/>
      <c r="F70" s="1021">
        <f t="shared" si="16"/>
        <v>3536028</v>
      </c>
      <c r="G70" s="1021">
        <f t="shared" si="17"/>
        <v>11201853</v>
      </c>
      <c r="H70" s="1021">
        <v>3536028</v>
      </c>
      <c r="I70" s="1021">
        <v>11201853</v>
      </c>
      <c r="J70" s="1021">
        <v>0</v>
      </c>
      <c r="K70" s="1021">
        <v>0</v>
      </c>
    </row>
    <row r="71" spans="1:13" ht="19.5" customHeight="1" x14ac:dyDescent="0.3">
      <c r="A71" s="1039"/>
      <c r="B71" s="1039"/>
      <c r="C71" s="1040" t="s">
        <v>945</v>
      </c>
      <c r="D71" s="1039"/>
      <c r="E71" s="1039"/>
      <c r="F71" s="1021">
        <f t="shared" si="16"/>
        <v>753968</v>
      </c>
      <c r="G71" s="1021">
        <f t="shared" si="17"/>
        <v>8369771</v>
      </c>
      <c r="H71" s="1021">
        <f>SUM(H72:H76)</f>
        <v>753968</v>
      </c>
      <c r="I71" s="1021">
        <f t="shared" ref="I71:K71" si="21">SUM(I72:I76)</f>
        <v>8369771</v>
      </c>
      <c r="J71" s="1021">
        <f t="shared" si="21"/>
        <v>0</v>
      </c>
      <c r="K71" s="1021">
        <f t="shared" si="21"/>
        <v>0</v>
      </c>
    </row>
    <row r="72" spans="1:13" ht="19.5" customHeight="1" x14ac:dyDescent="0.3">
      <c r="A72" s="1039"/>
      <c r="B72" s="1039"/>
      <c r="C72" s="1040"/>
      <c r="D72" s="1039" t="s">
        <v>946</v>
      </c>
      <c r="E72" s="1039"/>
      <c r="F72" s="1021">
        <f t="shared" si="16"/>
        <v>72766</v>
      </c>
      <c r="G72" s="1021">
        <f t="shared" si="17"/>
        <v>478655</v>
      </c>
      <c r="H72" s="1021">
        <v>72766</v>
      </c>
      <c r="I72" s="1021">
        <v>478655</v>
      </c>
      <c r="J72" s="1021">
        <v>0</v>
      </c>
      <c r="K72" s="1021">
        <v>0</v>
      </c>
    </row>
    <row r="73" spans="1:13" ht="19.5" customHeight="1" x14ac:dyDescent="0.3">
      <c r="A73" s="1039"/>
      <c r="B73" s="1039"/>
      <c r="C73" s="1040"/>
      <c r="D73" s="1039" t="s">
        <v>947</v>
      </c>
      <c r="E73" s="1039"/>
      <c r="F73" s="1021">
        <f t="shared" si="16"/>
        <v>0</v>
      </c>
      <c r="G73" s="1021">
        <f t="shared" si="17"/>
        <v>0</v>
      </c>
      <c r="H73" s="1021">
        <v>0</v>
      </c>
      <c r="I73" s="1021">
        <v>0</v>
      </c>
      <c r="J73" s="1021">
        <v>0</v>
      </c>
      <c r="K73" s="1021">
        <v>0</v>
      </c>
    </row>
    <row r="74" spans="1:13" ht="19.5" customHeight="1" x14ac:dyDescent="0.3">
      <c r="A74" s="1039"/>
      <c r="B74" s="1039"/>
      <c r="C74" s="1040"/>
      <c r="D74" s="1039" t="s">
        <v>948</v>
      </c>
      <c r="E74" s="1039"/>
      <c r="F74" s="1021">
        <f t="shared" si="16"/>
        <v>681202</v>
      </c>
      <c r="G74" s="1021">
        <f t="shared" si="17"/>
        <v>7891116</v>
      </c>
      <c r="H74" s="1021">
        <v>681202</v>
      </c>
      <c r="I74" s="1021">
        <v>7891116</v>
      </c>
      <c r="J74" s="1021">
        <v>0</v>
      </c>
      <c r="K74" s="1021">
        <v>0</v>
      </c>
    </row>
    <row r="75" spans="1:13" ht="19.5" customHeight="1" x14ac:dyDescent="0.3">
      <c r="A75" s="1039"/>
      <c r="B75" s="1039"/>
      <c r="C75" s="1040"/>
      <c r="D75" s="1039" t="s">
        <v>949</v>
      </c>
      <c r="E75" s="1039"/>
      <c r="F75" s="1021">
        <f t="shared" si="16"/>
        <v>0</v>
      </c>
      <c r="G75" s="1021">
        <f t="shared" si="17"/>
        <v>0</v>
      </c>
      <c r="H75" s="1021">
        <v>0</v>
      </c>
      <c r="I75" s="1021">
        <v>0</v>
      </c>
      <c r="J75" s="1021">
        <v>0</v>
      </c>
      <c r="K75" s="1021">
        <v>0</v>
      </c>
    </row>
    <row r="76" spans="1:13" ht="19.5" customHeight="1" x14ac:dyDescent="0.3">
      <c r="A76" s="1039"/>
      <c r="B76" s="1039"/>
      <c r="C76" s="1040"/>
      <c r="D76" s="1039" t="s">
        <v>950</v>
      </c>
      <c r="E76" s="1039"/>
      <c r="F76" s="1021">
        <f t="shared" si="16"/>
        <v>0</v>
      </c>
      <c r="G76" s="1021">
        <f t="shared" si="17"/>
        <v>0</v>
      </c>
      <c r="H76" s="1021">
        <v>0</v>
      </c>
      <c r="I76" s="1021">
        <v>0</v>
      </c>
      <c r="J76" s="1021">
        <v>0</v>
      </c>
      <c r="K76" s="1021">
        <v>0</v>
      </c>
    </row>
    <row r="77" spans="1:13" ht="19.5" customHeight="1" x14ac:dyDescent="0.3">
      <c r="A77" s="1039"/>
      <c r="B77" s="1039"/>
      <c r="C77" s="1039" t="s">
        <v>951</v>
      </c>
      <c r="D77" s="1039"/>
      <c r="E77" s="1039"/>
      <c r="F77" s="1021">
        <f t="shared" si="16"/>
        <v>2342557</v>
      </c>
      <c r="G77" s="1021">
        <f t="shared" si="17"/>
        <v>16702922</v>
      </c>
      <c r="H77" s="1021">
        <f>SUM(H78:H79)</f>
        <v>2342557</v>
      </c>
      <c r="I77" s="1021">
        <f t="shared" ref="I77:K77" si="22">SUM(I78:I79)</f>
        <v>16702922</v>
      </c>
      <c r="J77" s="1021">
        <f t="shared" si="22"/>
        <v>0</v>
      </c>
      <c r="K77" s="1021">
        <f t="shared" si="22"/>
        <v>0</v>
      </c>
    </row>
    <row r="78" spans="1:13" ht="19.5" customHeight="1" x14ac:dyDescent="0.3">
      <c r="A78" s="1039"/>
      <c r="B78" s="1039"/>
      <c r="C78" s="1039"/>
      <c r="D78" s="1039" t="s">
        <v>952</v>
      </c>
      <c r="E78" s="1039"/>
      <c r="F78" s="1021">
        <f t="shared" si="16"/>
        <v>147180</v>
      </c>
      <c r="G78" s="1021">
        <f t="shared" si="17"/>
        <v>369758</v>
      </c>
      <c r="H78" s="1021">
        <v>147180</v>
      </c>
      <c r="I78" s="1021">
        <v>369758</v>
      </c>
      <c r="J78" s="1021">
        <v>0</v>
      </c>
      <c r="K78" s="1021">
        <v>0</v>
      </c>
    </row>
    <row r="79" spans="1:13" ht="19.5" customHeight="1" x14ac:dyDescent="0.3">
      <c r="A79" s="1039"/>
      <c r="B79" s="1039"/>
      <c r="C79" s="1039"/>
      <c r="D79" s="1039" t="s">
        <v>953</v>
      </c>
      <c r="E79" s="1039"/>
      <c r="F79" s="1021">
        <f t="shared" si="16"/>
        <v>2195377</v>
      </c>
      <c r="G79" s="1021">
        <f t="shared" si="17"/>
        <v>16333164</v>
      </c>
      <c r="H79" s="1021">
        <v>2195377</v>
      </c>
      <c r="I79" s="1021">
        <v>16333164</v>
      </c>
      <c r="J79" s="1021">
        <v>0</v>
      </c>
      <c r="K79" s="1021">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021">
        <f>H82+J82</f>
        <v>335644</v>
      </c>
      <c r="G82" s="1021">
        <f>I82+K82</f>
        <v>5922298</v>
      </c>
      <c r="H82" s="1021">
        <f>SUM(H83:H84)</f>
        <v>335644</v>
      </c>
      <c r="I82" s="1021">
        <f t="shared" ref="I82:K82" si="23">SUM(I83:I84)</f>
        <v>5922298</v>
      </c>
      <c r="J82" s="1021">
        <f t="shared" si="23"/>
        <v>0</v>
      </c>
      <c r="K82" s="1021">
        <f t="shared" si="23"/>
        <v>0</v>
      </c>
    </row>
    <row r="83" spans="1:13" ht="19.5" customHeight="1" x14ac:dyDescent="0.3">
      <c r="A83" s="1039"/>
      <c r="B83" s="1039"/>
      <c r="C83" s="1039"/>
      <c r="D83" s="1039" t="s">
        <v>955</v>
      </c>
      <c r="E83" s="1039"/>
      <c r="F83" s="1021">
        <f t="shared" ref="F83:F90" si="24">H83+J83</f>
        <v>335644</v>
      </c>
      <c r="G83" s="1021">
        <f t="shared" ref="G83:G90" si="25">I83+K83</f>
        <v>5922298</v>
      </c>
      <c r="H83" s="1021">
        <v>335644</v>
      </c>
      <c r="I83" s="1021">
        <v>5922298</v>
      </c>
      <c r="J83" s="1021">
        <v>0</v>
      </c>
      <c r="K83" s="1021">
        <v>0</v>
      </c>
    </row>
    <row r="84" spans="1:13" ht="19.5" customHeight="1" x14ac:dyDescent="0.3">
      <c r="A84" s="1039"/>
      <c r="B84" s="1039"/>
      <c r="C84" s="1039"/>
      <c r="D84" s="1039" t="s">
        <v>956</v>
      </c>
      <c r="E84" s="1039"/>
      <c r="F84" s="1021">
        <f t="shared" si="24"/>
        <v>0</v>
      </c>
      <c r="G84" s="1021">
        <f t="shared" si="25"/>
        <v>0</v>
      </c>
      <c r="H84" s="1021">
        <v>0</v>
      </c>
      <c r="I84" s="1021">
        <v>0</v>
      </c>
      <c r="J84" s="1021">
        <v>0</v>
      </c>
      <c r="K84" s="1021">
        <v>0</v>
      </c>
    </row>
    <row r="85" spans="1:13" ht="19.5" customHeight="1" x14ac:dyDescent="0.3">
      <c r="A85" s="1039"/>
      <c r="B85" s="1039"/>
      <c r="C85" s="1039" t="s">
        <v>957</v>
      </c>
      <c r="D85" s="1039"/>
      <c r="E85" s="1039"/>
      <c r="F85" s="1021">
        <f t="shared" si="24"/>
        <v>0</v>
      </c>
      <c r="G85" s="1021">
        <f t="shared" si="25"/>
        <v>0</v>
      </c>
      <c r="H85" s="1021">
        <f>SUM(H86:H87)</f>
        <v>0</v>
      </c>
      <c r="I85" s="1021">
        <f t="shared" ref="I85:K85" si="26">SUM(I86:I87)</f>
        <v>0</v>
      </c>
      <c r="J85" s="1021">
        <f t="shared" si="26"/>
        <v>0</v>
      </c>
      <c r="K85" s="1021">
        <f t="shared" si="26"/>
        <v>0</v>
      </c>
    </row>
    <row r="86" spans="1:13" ht="19.5" customHeight="1" x14ac:dyDescent="0.3">
      <c r="A86" s="1039"/>
      <c r="B86" s="1039"/>
      <c r="C86" s="1039"/>
      <c r="D86" s="1039" t="s">
        <v>958</v>
      </c>
      <c r="E86" s="1039"/>
      <c r="F86" s="1021">
        <f t="shared" si="24"/>
        <v>0</v>
      </c>
      <c r="G86" s="1021">
        <f t="shared" si="25"/>
        <v>0</v>
      </c>
      <c r="H86" s="1021">
        <v>0</v>
      </c>
      <c r="I86" s="1021">
        <v>0</v>
      </c>
      <c r="J86" s="1021">
        <v>0</v>
      </c>
      <c r="K86" s="1021">
        <v>0</v>
      </c>
    </row>
    <row r="87" spans="1:13" ht="19.5" customHeight="1" x14ac:dyDescent="0.3">
      <c r="A87" s="1039"/>
      <c r="B87" s="1039"/>
      <c r="C87" s="1039"/>
      <c r="D87" s="1039" t="s">
        <v>959</v>
      </c>
      <c r="E87" s="1039"/>
      <c r="F87" s="1021">
        <f t="shared" si="24"/>
        <v>0</v>
      </c>
      <c r="G87" s="1021">
        <f t="shared" si="25"/>
        <v>0</v>
      </c>
      <c r="H87" s="1021">
        <v>0</v>
      </c>
      <c r="I87" s="1021">
        <v>0</v>
      </c>
      <c r="J87" s="1021">
        <v>0</v>
      </c>
      <c r="K87" s="1021">
        <v>0</v>
      </c>
    </row>
    <row r="88" spans="1:13" ht="19.5" customHeight="1" x14ac:dyDescent="0.3">
      <c r="A88" s="1039"/>
      <c r="B88" s="1039"/>
      <c r="C88" s="1039" t="s">
        <v>960</v>
      </c>
      <c r="D88" s="1039"/>
      <c r="E88" s="1039"/>
      <c r="F88" s="1021">
        <f t="shared" si="24"/>
        <v>0</v>
      </c>
      <c r="G88" s="1021">
        <f t="shared" si="25"/>
        <v>830650</v>
      </c>
      <c r="H88" s="1021">
        <f>SUM(H89:H90)</f>
        <v>0</v>
      </c>
      <c r="I88" s="1021">
        <f t="shared" ref="I88:K88" si="27">SUM(I89:I90)</f>
        <v>830650</v>
      </c>
      <c r="J88" s="1021">
        <f t="shared" si="27"/>
        <v>0</v>
      </c>
      <c r="K88" s="1021">
        <f t="shared" si="27"/>
        <v>0</v>
      </c>
    </row>
    <row r="89" spans="1:13" ht="19.5" customHeight="1" x14ac:dyDescent="0.3">
      <c r="A89" s="1039"/>
      <c r="B89" s="1039"/>
      <c r="C89" s="1039"/>
      <c r="D89" s="1039" t="s">
        <v>961</v>
      </c>
      <c r="E89" s="1039"/>
      <c r="F89" s="1021">
        <f t="shared" si="24"/>
        <v>0</v>
      </c>
      <c r="G89" s="1021">
        <f t="shared" si="25"/>
        <v>0</v>
      </c>
      <c r="H89" s="1021">
        <v>0</v>
      </c>
      <c r="I89" s="1021">
        <v>0</v>
      </c>
      <c r="J89" s="1021">
        <v>0</v>
      </c>
      <c r="K89" s="1021">
        <v>0</v>
      </c>
    </row>
    <row r="90" spans="1:13" ht="19.5" customHeight="1" x14ac:dyDescent="0.3">
      <c r="A90" s="1039"/>
      <c r="B90" s="1039"/>
      <c r="C90" s="1039" t="s">
        <v>883</v>
      </c>
      <c r="D90" s="1039" t="s">
        <v>2198</v>
      </c>
      <c r="E90" s="1039"/>
      <c r="F90" s="1021">
        <f t="shared" si="24"/>
        <v>0</v>
      </c>
      <c r="G90" s="1021">
        <f t="shared" si="25"/>
        <v>830650</v>
      </c>
      <c r="H90" s="1021">
        <v>0</v>
      </c>
      <c r="I90" s="1021">
        <v>830650</v>
      </c>
      <c r="J90" s="1021">
        <v>0</v>
      </c>
      <c r="K90" s="1021">
        <v>0</v>
      </c>
    </row>
    <row r="91" spans="1:13" ht="19.5" customHeight="1" x14ac:dyDescent="0.3">
      <c r="A91" s="1039"/>
      <c r="B91" s="1040" t="s">
        <v>962</v>
      </c>
      <c r="C91" s="1039"/>
      <c r="D91" s="1039"/>
      <c r="E91" s="1039"/>
      <c r="F91" s="1021">
        <f t="shared" ref="F91:F105" si="28">H91+J91</f>
        <v>22906076</v>
      </c>
      <c r="G91" s="1021">
        <f t="shared" ref="G91:G105" si="29">I91+K91</f>
        <v>109105119</v>
      </c>
      <c r="H91" s="1021">
        <f>H92+H97+H101+H108+H114+H117</f>
        <v>22906076</v>
      </c>
      <c r="I91" s="1021">
        <f t="shared" ref="I91:K91" si="30">I92+I97+I101+I108+I114+I117</f>
        <v>71447275</v>
      </c>
      <c r="J91" s="1021">
        <f t="shared" si="30"/>
        <v>0</v>
      </c>
      <c r="K91" s="1021">
        <f t="shared" si="30"/>
        <v>37657844</v>
      </c>
    </row>
    <row r="92" spans="1:13" ht="19.5" customHeight="1" x14ac:dyDescent="0.3">
      <c r="A92" s="1039"/>
      <c r="B92" s="1039"/>
      <c r="C92" s="1040" t="s">
        <v>931</v>
      </c>
      <c r="D92" s="1039"/>
      <c r="E92" s="1039"/>
      <c r="F92" s="1021">
        <f t="shared" si="28"/>
        <v>1839881</v>
      </c>
      <c r="G92" s="1021">
        <f t="shared" si="29"/>
        <v>34295643</v>
      </c>
      <c r="H92" s="1021">
        <f>SUM(H93:H96)</f>
        <v>1839881</v>
      </c>
      <c r="I92" s="1021">
        <f t="shared" ref="I92:K92" si="31">SUM(I93:I96)</f>
        <v>7114446</v>
      </c>
      <c r="J92" s="1021">
        <f t="shared" si="31"/>
        <v>0</v>
      </c>
      <c r="K92" s="1021">
        <f t="shared" si="31"/>
        <v>27181197</v>
      </c>
    </row>
    <row r="93" spans="1:13" ht="19.5" customHeight="1" x14ac:dyDescent="0.3">
      <c r="A93" s="1039"/>
      <c r="B93" s="1039"/>
      <c r="C93" s="1040"/>
      <c r="D93" s="1039" t="s">
        <v>932</v>
      </c>
      <c r="E93" s="1039"/>
      <c r="F93" s="1021">
        <f t="shared" si="28"/>
        <v>21000</v>
      </c>
      <c r="G93" s="1021">
        <f t="shared" si="29"/>
        <v>93784</v>
      </c>
      <c r="H93" s="1021">
        <v>21000</v>
      </c>
      <c r="I93" s="1021">
        <v>93784</v>
      </c>
      <c r="J93" s="1021">
        <v>0</v>
      </c>
      <c r="K93" s="1021">
        <v>0</v>
      </c>
    </row>
    <row r="94" spans="1:13" ht="19.5" customHeight="1" x14ac:dyDescent="0.3">
      <c r="A94" s="1039"/>
      <c r="B94" s="1039"/>
      <c r="C94" s="1040"/>
      <c r="D94" s="1039" t="s">
        <v>933</v>
      </c>
      <c r="E94" s="1039"/>
      <c r="F94" s="1021">
        <f t="shared" si="28"/>
        <v>310590</v>
      </c>
      <c r="G94" s="1021">
        <f t="shared" si="29"/>
        <v>897773</v>
      </c>
      <c r="H94" s="1021">
        <v>310590</v>
      </c>
      <c r="I94" s="1021">
        <v>897773</v>
      </c>
      <c r="J94" s="1021">
        <v>0</v>
      </c>
      <c r="K94" s="1021">
        <v>0</v>
      </c>
    </row>
    <row r="95" spans="1:13" ht="19.5" customHeight="1" x14ac:dyDescent="0.3">
      <c r="A95" s="1039"/>
      <c r="B95" s="1039"/>
      <c r="C95" s="1040"/>
      <c r="D95" s="1039" t="s">
        <v>934</v>
      </c>
      <c r="E95" s="1039"/>
      <c r="F95" s="1021">
        <f t="shared" si="28"/>
        <v>1508291</v>
      </c>
      <c r="G95" s="1021">
        <f t="shared" si="29"/>
        <v>33304086</v>
      </c>
      <c r="H95" s="1021">
        <v>1508291</v>
      </c>
      <c r="I95" s="1021">
        <v>6122889</v>
      </c>
      <c r="J95" s="1021">
        <v>0</v>
      </c>
      <c r="K95" s="1021">
        <v>27181197</v>
      </c>
    </row>
    <row r="96" spans="1:13" ht="19.5" customHeight="1" x14ac:dyDescent="0.3">
      <c r="A96" s="1039"/>
      <c r="B96" s="1039"/>
      <c r="C96" s="1040"/>
      <c r="D96" s="1039" t="s">
        <v>935</v>
      </c>
      <c r="E96" s="1039"/>
      <c r="F96" s="1021">
        <f t="shared" si="28"/>
        <v>0</v>
      </c>
      <c r="G96" s="1021">
        <f t="shared" si="29"/>
        <v>0</v>
      </c>
      <c r="H96" s="1021">
        <v>0</v>
      </c>
      <c r="I96" s="1021">
        <v>0</v>
      </c>
      <c r="J96" s="1021">
        <v>0</v>
      </c>
      <c r="K96" s="1021">
        <v>0</v>
      </c>
    </row>
    <row r="97" spans="1:11" ht="19.5" customHeight="1" x14ac:dyDescent="0.3">
      <c r="A97" s="1039"/>
      <c r="B97" s="1039"/>
      <c r="C97" s="1040" t="s">
        <v>936</v>
      </c>
      <c r="D97" s="1039"/>
      <c r="E97" s="1039"/>
      <c r="F97" s="1021">
        <f t="shared" si="28"/>
        <v>0</v>
      </c>
      <c r="G97" s="1021">
        <f t="shared" si="29"/>
        <v>20000</v>
      </c>
      <c r="H97" s="1021">
        <f>SUM(H98:H100)</f>
        <v>0</v>
      </c>
      <c r="I97" s="1021">
        <f t="shared" ref="I97:K97" si="32">SUM(I98:I100)</f>
        <v>20000</v>
      </c>
      <c r="J97" s="1021">
        <f t="shared" si="32"/>
        <v>0</v>
      </c>
      <c r="K97" s="1021">
        <f t="shared" si="32"/>
        <v>0</v>
      </c>
    </row>
    <row r="98" spans="1:11" ht="19.5" customHeight="1" x14ac:dyDescent="0.3">
      <c r="A98" s="1039"/>
      <c r="B98" s="1039"/>
      <c r="C98" s="1040"/>
      <c r="D98" s="1039" t="s">
        <v>937</v>
      </c>
      <c r="E98" s="1039"/>
      <c r="F98" s="1021">
        <f t="shared" si="28"/>
        <v>0</v>
      </c>
      <c r="G98" s="1021">
        <f t="shared" si="29"/>
        <v>0</v>
      </c>
      <c r="H98" s="1021">
        <v>0</v>
      </c>
      <c r="I98" s="1021">
        <v>0</v>
      </c>
      <c r="J98" s="1021">
        <v>0</v>
      </c>
      <c r="K98" s="1021">
        <v>0</v>
      </c>
    </row>
    <row r="99" spans="1:11" ht="19.5" customHeight="1" x14ac:dyDescent="0.3">
      <c r="A99" s="1039"/>
      <c r="B99" s="1039"/>
      <c r="C99" s="1040"/>
      <c r="D99" s="1039" t="s">
        <v>938</v>
      </c>
      <c r="E99" s="1039"/>
      <c r="F99" s="1021">
        <f t="shared" si="28"/>
        <v>0</v>
      </c>
      <c r="G99" s="1021">
        <f t="shared" si="29"/>
        <v>0</v>
      </c>
      <c r="H99" s="1021">
        <v>0</v>
      </c>
      <c r="I99" s="1021">
        <v>0</v>
      </c>
      <c r="J99" s="1021">
        <v>0</v>
      </c>
      <c r="K99" s="1021">
        <v>0</v>
      </c>
    </row>
    <row r="100" spans="1:11" ht="19.5" customHeight="1" x14ac:dyDescent="0.3">
      <c r="A100" s="1039"/>
      <c r="B100" s="1039"/>
      <c r="C100" s="1040"/>
      <c r="D100" s="1039" t="s">
        <v>939</v>
      </c>
      <c r="E100" s="1039"/>
      <c r="F100" s="1021">
        <f t="shared" si="28"/>
        <v>0</v>
      </c>
      <c r="G100" s="1021">
        <f t="shared" si="29"/>
        <v>20000</v>
      </c>
      <c r="H100" s="1021">
        <v>0</v>
      </c>
      <c r="I100" s="1021">
        <v>20000</v>
      </c>
      <c r="J100" s="1021">
        <v>0</v>
      </c>
      <c r="K100" s="1021">
        <v>0</v>
      </c>
    </row>
    <row r="101" spans="1:11" ht="19.5" customHeight="1" x14ac:dyDescent="0.3">
      <c r="A101" s="1039"/>
      <c r="B101" s="1039"/>
      <c r="C101" s="1040" t="s">
        <v>940</v>
      </c>
      <c r="D101" s="1039"/>
      <c r="E101" s="1039"/>
      <c r="F101" s="1021">
        <f t="shared" si="28"/>
        <v>18853600</v>
      </c>
      <c r="G101" s="1021">
        <f t="shared" si="29"/>
        <v>68549856</v>
      </c>
      <c r="H101" s="1021">
        <f>SUM(H102:H105)</f>
        <v>18853600</v>
      </c>
      <c r="I101" s="1021">
        <f t="shared" ref="I101:K101" si="33">SUM(I102:I105)</f>
        <v>59045209</v>
      </c>
      <c r="J101" s="1021">
        <f t="shared" si="33"/>
        <v>0</v>
      </c>
      <c r="K101" s="1021">
        <f t="shared" si="33"/>
        <v>9504647</v>
      </c>
    </row>
    <row r="102" spans="1:11" ht="19.5" customHeight="1" x14ac:dyDescent="0.3">
      <c r="A102" s="1039"/>
      <c r="B102" s="1039"/>
      <c r="C102" s="1040"/>
      <c r="D102" s="1039" t="s">
        <v>941</v>
      </c>
      <c r="E102" s="1039"/>
      <c r="F102" s="1021">
        <f t="shared" si="28"/>
        <v>20000</v>
      </c>
      <c r="G102" s="1021">
        <f t="shared" si="29"/>
        <v>20000</v>
      </c>
      <c r="H102" s="1021">
        <v>20000</v>
      </c>
      <c r="I102" s="1021">
        <v>20000</v>
      </c>
      <c r="J102" s="1021">
        <v>0</v>
      </c>
      <c r="K102" s="1021">
        <v>0</v>
      </c>
    </row>
    <row r="103" spans="1:11" ht="19.5" customHeight="1" x14ac:dyDescent="0.3">
      <c r="A103" s="1039"/>
      <c r="B103" s="1039"/>
      <c r="C103" s="1040"/>
      <c r="D103" s="1039" t="s">
        <v>942</v>
      </c>
      <c r="E103" s="1039"/>
      <c r="F103" s="1021">
        <f t="shared" si="28"/>
        <v>0</v>
      </c>
      <c r="G103" s="1021">
        <f t="shared" si="29"/>
        <v>0</v>
      </c>
      <c r="H103" s="1021">
        <v>0</v>
      </c>
      <c r="I103" s="1021">
        <v>0</v>
      </c>
      <c r="J103" s="1021">
        <v>0</v>
      </c>
      <c r="K103" s="1021">
        <v>0</v>
      </c>
    </row>
    <row r="104" spans="1:11" ht="19.5" customHeight="1" x14ac:dyDescent="0.3">
      <c r="A104" s="1039"/>
      <c r="B104" s="1039"/>
      <c r="C104" s="1040"/>
      <c r="D104" s="1039" t="s">
        <v>943</v>
      </c>
      <c r="E104" s="1039"/>
      <c r="F104" s="1021">
        <f t="shared" si="28"/>
        <v>0</v>
      </c>
      <c r="G104" s="1021">
        <f t="shared" si="29"/>
        <v>0</v>
      </c>
      <c r="H104" s="1021">
        <v>0</v>
      </c>
      <c r="I104" s="1021">
        <v>0</v>
      </c>
      <c r="J104" s="1021">
        <v>0</v>
      </c>
      <c r="K104" s="1021">
        <v>0</v>
      </c>
    </row>
    <row r="105" spans="1:11" ht="19.5" customHeight="1" x14ac:dyDescent="0.3">
      <c r="A105" s="1039"/>
      <c r="B105" s="1039"/>
      <c r="C105" s="1040"/>
      <c r="D105" s="1039" t="s">
        <v>944</v>
      </c>
      <c r="E105" s="1039"/>
      <c r="F105" s="1021">
        <f t="shared" si="28"/>
        <v>18833600</v>
      </c>
      <c r="G105" s="1021">
        <f t="shared" si="29"/>
        <v>68529856</v>
      </c>
      <c r="H105" s="1021">
        <v>18833600</v>
      </c>
      <c r="I105" s="1021">
        <v>59025209</v>
      </c>
      <c r="J105" s="1021">
        <v>0</v>
      </c>
      <c r="K105" s="1021">
        <v>9504647</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021">
        <f t="shared" ref="F108:G108" si="34">SUM(F109:F113)</f>
        <v>0</v>
      </c>
      <c r="G108" s="1021">
        <f t="shared" si="34"/>
        <v>0</v>
      </c>
      <c r="H108" s="1021">
        <f>SUM(H109:H113)</f>
        <v>0</v>
      </c>
      <c r="I108" s="1021">
        <f t="shared" ref="I108:K108" si="35">SUM(I109:I113)</f>
        <v>0</v>
      </c>
      <c r="J108" s="1021">
        <f t="shared" si="35"/>
        <v>0</v>
      </c>
      <c r="K108" s="1021">
        <f t="shared" si="35"/>
        <v>0</v>
      </c>
    </row>
    <row r="109" spans="1:11" ht="20.25" customHeight="1" x14ac:dyDescent="0.3">
      <c r="A109" s="1039"/>
      <c r="B109" s="1039"/>
      <c r="C109" s="1040"/>
      <c r="D109" s="1039" t="s">
        <v>946</v>
      </c>
      <c r="E109" s="1039"/>
      <c r="F109" s="1021">
        <f>H109+J109</f>
        <v>0</v>
      </c>
      <c r="G109" s="1021">
        <f>I109+K109</f>
        <v>0</v>
      </c>
      <c r="H109" s="1021">
        <v>0</v>
      </c>
      <c r="I109" s="1021">
        <v>0</v>
      </c>
      <c r="J109" s="1021">
        <v>0</v>
      </c>
      <c r="K109" s="1021">
        <v>0</v>
      </c>
    </row>
    <row r="110" spans="1:11" ht="20.25" customHeight="1" x14ac:dyDescent="0.3">
      <c r="A110" s="1039"/>
      <c r="B110" s="1039"/>
      <c r="C110" s="1040"/>
      <c r="D110" s="1039" t="s">
        <v>947</v>
      </c>
      <c r="E110" s="1039"/>
      <c r="F110" s="1021">
        <f t="shared" ref="F110:F117" si="36">H110+J110</f>
        <v>0</v>
      </c>
      <c r="G110" s="1021">
        <f t="shared" ref="G110:G117" si="37">I110+K110</f>
        <v>0</v>
      </c>
      <c r="H110" s="1021">
        <v>0</v>
      </c>
      <c r="I110" s="1021">
        <v>0</v>
      </c>
      <c r="J110" s="1021">
        <v>0</v>
      </c>
      <c r="K110" s="1021">
        <v>0</v>
      </c>
    </row>
    <row r="111" spans="1:11" ht="20.25" customHeight="1" x14ac:dyDescent="0.3">
      <c r="A111" s="1039"/>
      <c r="B111" s="1039"/>
      <c r="C111" s="1040"/>
      <c r="D111" s="1039" t="s">
        <v>948</v>
      </c>
      <c r="E111" s="1039"/>
      <c r="F111" s="1021">
        <f t="shared" si="36"/>
        <v>0</v>
      </c>
      <c r="G111" s="1021">
        <f t="shared" si="37"/>
        <v>0</v>
      </c>
      <c r="H111" s="1021">
        <v>0</v>
      </c>
      <c r="I111" s="1021">
        <v>0</v>
      </c>
      <c r="J111" s="1021">
        <v>0</v>
      </c>
      <c r="K111" s="1021">
        <v>0</v>
      </c>
    </row>
    <row r="112" spans="1:11" ht="20.25" customHeight="1" x14ac:dyDescent="0.3">
      <c r="A112" s="1039"/>
      <c r="B112" s="1039"/>
      <c r="C112" s="1040"/>
      <c r="D112" s="1039" t="s">
        <v>949</v>
      </c>
      <c r="E112" s="1039"/>
      <c r="F112" s="1021">
        <f t="shared" si="36"/>
        <v>0</v>
      </c>
      <c r="G112" s="1021">
        <f t="shared" si="37"/>
        <v>0</v>
      </c>
      <c r="H112" s="1021">
        <v>0</v>
      </c>
      <c r="I112" s="1021">
        <v>0</v>
      </c>
      <c r="J112" s="1021">
        <v>0</v>
      </c>
      <c r="K112" s="1021">
        <v>0</v>
      </c>
    </row>
    <row r="113" spans="1:11" ht="20.25" customHeight="1" x14ac:dyDescent="0.3">
      <c r="A113" s="1039"/>
      <c r="B113" s="1039"/>
      <c r="C113" s="1040"/>
      <c r="D113" s="1039" t="s">
        <v>950</v>
      </c>
      <c r="E113" s="1039"/>
      <c r="F113" s="1021">
        <f t="shared" si="36"/>
        <v>0</v>
      </c>
      <c r="G113" s="1021">
        <f t="shared" si="37"/>
        <v>0</v>
      </c>
      <c r="H113" s="1021">
        <v>0</v>
      </c>
      <c r="I113" s="1021">
        <v>0</v>
      </c>
      <c r="J113" s="1021">
        <v>0</v>
      </c>
      <c r="K113" s="1021">
        <v>0</v>
      </c>
    </row>
    <row r="114" spans="1:11" ht="20.25" customHeight="1" x14ac:dyDescent="0.3">
      <c r="A114" s="1039"/>
      <c r="B114" s="1039"/>
      <c r="C114" s="1039" t="s">
        <v>951</v>
      </c>
      <c r="D114" s="1039"/>
      <c r="E114" s="1039"/>
      <c r="F114" s="1021">
        <f t="shared" si="36"/>
        <v>2212595</v>
      </c>
      <c r="G114" s="1021">
        <f t="shared" si="37"/>
        <v>3701620</v>
      </c>
      <c r="H114" s="1021">
        <f>SUM(H115:H116)</f>
        <v>2212595</v>
      </c>
      <c r="I114" s="1021">
        <f t="shared" ref="I114:K114" si="38">SUM(I115:I116)</f>
        <v>3701620</v>
      </c>
      <c r="J114" s="1021">
        <f t="shared" si="38"/>
        <v>0</v>
      </c>
      <c r="K114" s="1021">
        <f t="shared" si="38"/>
        <v>0</v>
      </c>
    </row>
    <row r="115" spans="1:11" ht="20.25" customHeight="1" x14ac:dyDescent="0.3">
      <c r="A115" s="1039"/>
      <c r="B115" s="1039"/>
      <c r="C115" s="1039"/>
      <c r="D115" s="1039" t="s">
        <v>952</v>
      </c>
      <c r="E115" s="1039"/>
      <c r="F115" s="1021">
        <f t="shared" si="36"/>
        <v>0</v>
      </c>
      <c r="G115" s="1021">
        <f t="shared" si="37"/>
        <v>0</v>
      </c>
      <c r="H115" s="1021">
        <v>0</v>
      </c>
      <c r="I115" s="1021">
        <v>0</v>
      </c>
      <c r="J115" s="1021">
        <v>0</v>
      </c>
      <c r="K115" s="1021">
        <v>0</v>
      </c>
    </row>
    <row r="116" spans="1:11" ht="20.25" customHeight="1" x14ac:dyDescent="0.3">
      <c r="A116" s="1039"/>
      <c r="B116" s="1039"/>
      <c r="C116" s="1039"/>
      <c r="D116" s="1039" t="s">
        <v>953</v>
      </c>
      <c r="E116" s="1039"/>
      <c r="F116" s="1021">
        <f t="shared" si="36"/>
        <v>2212595</v>
      </c>
      <c r="G116" s="1021">
        <f t="shared" si="37"/>
        <v>3701620</v>
      </c>
      <c r="H116" s="1021">
        <v>2212595</v>
      </c>
      <c r="I116" s="1021">
        <v>3701620</v>
      </c>
      <c r="J116" s="1021">
        <v>0</v>
      </c>
      <c r="K116" s="1021">
        <v>0</v>
      </c>
    </row>
    <row r="117" spans="1:11" ht="20.25" customHeight="1" x14ac:dyDescent="0.3">
      <c r="A117" s="1039"/>
      <c r="B117" s="1039"/>
      <c r="C117" s="1039" t="s">
        <v>963</v>
      </c>
      <c r="D117" s="1039"/>
      <c r="E117" s="1039"/>
      <c r="F117" s="1021">
        <f t="shared" si="36"/>
        <v>0</v>
      </c>
      <c r="G117" s="1021">
        <f t="shared" si="37"/>
        <v>2538000</v>
      </c>
      <c r="H117" s="1021">
        <v>0</v>
      </c>
      <c r="I117" s="1021">
        <v>1566000</v>
      </c>
      <c r="J117" s="1021">
        <v>0</v>
      </c>
      <c r="K117" s="1021">
        <v>972000</v>
      </c>
    </row>
    <row r="118" spans="1:11" ht="20.25" customHeight="1" x14ac:dyDescent="0.3">
      <c r="A118" s="1039"/>
      <c r="B118" s="1042" t="s">
        <v>919</v>
      </c>
      <c r="C118" s="1039"/>
      <c r="D118" s="1039"/>
      <c r="E118" s="1039"/>
      <c r="F118" s="1021">
        <f t="shared" ref="F118" si="39">H118+J118</f>
        <v>41902718</v>
      </c>
      <c r="G118" s="1021">
        <f t="shared" ref="G118" si="40">I118+K118</f>
        <v>234342623</v>
      </c>
      <c r="H118" s="1021">
        <f>H56+H91</f>
        <v>41902718</v>
      </c>
      <c r="I118" s="1021">
        <f t="shared" ref="I118:K118" si="41">I56+I91</f>
        <v>196684779</v>
      </c>
      <c r="J118" s="1021">
        <f t="shared" si="41"/>
        <v>0</v>
      </c>
      <c r="K118" s="1021">
        <f t="shared" si="41"/>
        <v>37657844</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-2112598</v>
      </c>
      <c r="G120" s="1021">
        <v>0</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v>1261693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021">
        <f>F118+F120</f>
        <v>39790120</v>
      </c>
      <c r="G127" s="1021">
        <f>SUM(G118:G126)</f>
        <v>235604316</v>
      </c>
      <c r="H127" s="1046"/>
      <c r="I127" s="1047"/>
      <c r="J127" s="1047"/>
      <c r="K127" s="1048"/>
    </row>
    <row r="128" spans="1:11" ht="20.25" customHeight="1" x14ac:dyDescent="0.3">
      <c r="A128" s="1039" t="s">
        <v>970</v>
      </c>
      <c r="B128" s="1039"/>
      <c r="C128" s="1039"/>
      <c r="D128" s="1039"/>
      <c r="E128" s="1060"/>
      <c r="F128" s="1021">
        <f>F53-F127</f>
        <v>332377057</v>
      </c>
      <c r="G128" s="1021"/>
      <c r="H128" s="1046"/>
      <c r="I128" s="1047"/>
      <c r="J128" s="1047"/>
      <c r="K128" s="1048"/>
    </row>
    <row r="129" spans="1:11" ht="20.25" customHeight="1" x14ac:dyDescent="0.3">
      <c r="A129" s="1039" t="s">
        <v>2194</v>
      </c>
      <c r="B129" s="1039"/>
      <c r="C129" s="1039"/>
      <c r="D129" s="1039"/>
      <c r="E129" s="1039"/>
      <c r="F129" s="1021">
        <f>SUM(F127:F128)</f>
        <v>372167177</v>
      </c>
      <c r="G129" s="1021"/>
      <c r="H129" s="1046"/>
      <c r="I129" s="1047"/>
      <c r="J129" s="1047"/>
      <c r="K129" s="1048"/>
    </row>
    <row r="130" spans="1:11" ht="20.25" customHeight="1" x14ac:dyDescent="0.3">
      <c r="A130" s="1039" t="s">
        <v>971</v>
      </c>
      <c r="B130" s="1039"/>
      <c r="C130" s="1039"/>
      <c r="D130" s="1039"/>
      <c r="E130" s="1039"/>
      <c r="F130" s="1021">
        <v>0</v>
      </c>
      <c r="G130" s="1021"/>
      <c r="H130" s="1061"/>
      <c r="I130" s="1047"/>
      <c r="J130" s="1047"/>
      <c r="K130" s="1048"/>
    </row>
    <row r="131" spans="1:11" ht="20.25" customHeight="1" x14ac:dyDescent="0.3">
      <c r="A131" s="1042" t="s">
        <v>972</v>
      </c>
      <c r="B131" s="1039"/>
      <c r="C131" s="1039"/>
      <c r="D131" s="1039"/>
      <c r="E131" s="1039"/>
      <c r="F131" s="1021">
        <f>F53-F127+F130</f>
        <v>332377057</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976</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sheetPr>
    <tabColor rgb="FFFF0000"/>
  </sheetPr>
  <dimension ref="A1:M135"/>
  <sheetViews>
    <sheetView showGridLines="0" topLeftCell="A124" zoomScale="115" zoomScaleNormal="115" workbookViewId="0">
      <pane xSplit="5" topLeftCell="F1" activePane="topRight" state="frozen"/>
      <selection pane="topRight" activeCell="I20" sqref="I20"/>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2242</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38643821</v>
      </c>
      <c r="G7" s="1195">
        <f t="shared" si="0"/>
        <v>38643821</v>
      </c>
      <c r="H7" s="1195">
        <f>H8+H18+H19+H20+H21+H22+H25+H31+H34+H35+H36</f>
        <v>38611109</v>
      </c>
      <c r="I7" s="1195">
        <f t="shared" ref="I7:K7" si="1">I8+I18+I19+I20+I21+I22+I25+I31+I34+I35+I36</f>
        <v>38611109</v>
      </c>
      <c r="J7" s="1195">
        <f t="shared" si="1"/>
        <v>32712</v>
      </c>
      <c r="K7" s="1195">
        <f t="shared" si="1"/>
        <v>32712</v>
      </c>
    </row>
    <row r="8" spans="1:12" ht="19.5" customHeight="1" x14ac:dyDescent="0.3">
      <c r="A8" s="1039"/>
      <c r="B8" s="1039"/>
      <c r="C8" s="1040" t="s">
        <v>888</v>
      </c>
      <c r="D8" s="1039"/>
      <c r="E8" s="1039"/>
      <c r="F8" s="1195">
        <f t="shared" ref="F8:G8" si="2">F9+F10+F11+F12+F13+F16+F17</f>
        <v>36264281</v>
      </c>
      <c r="G8" s="1195">
        <f t="shared" si="2"/>
        <v>36264281</v>
      </c>
      <c r="H8" s="1195">
        <f>H9+H10+H11+H12+H13+H16+H17</f>
        <v>36264281</v>
      </c>
      <c r="I8" s="1195">
        <f t="shared" ref="I8:K8" si="3">I9+I10+I11+I12+I13+I16+I17</f>
        <v>36264281</v>
      </c>
      <c r="J8" s="1195">
        <f t="shared" si="3"/>
        <v>0</v>
      </c>
      <c r="K8" s="1195">
        <f t="shared" si="3"/>
        <v>0</v>
      </c>
    </row>
    <row r="9" spans="1:12" ht="19.5" customHeight="1" x14ac:dyDescent="0.3">
      <c r="A9" s="1039"/>
      <c r="B9" s="1039"/>
      <c r="C9" s="1040"/>
      <c r="D9" s="1039" t="s">
        <v>889</v>
      </c>
      <c r="E9" s="1023"/>
      <c r="F9" s="1195">
        <f>H9+J9</f>
        <v>10855</v>
      </c>
      <c r="G9" s="1195">
        <f>I9+K9</f>
        <v>10855</v>
      </c>
      <c r="H9" s="1021">
        <v>10855</v>
      </c>
      <c r="I9" s="1021">
        <v>10855</v>
      </c>
      <c r="J9" s="1021">
        <v>0</v>
      </c>
      <c r="K9" s="1021">
        <v>0</v>
      </c>
    </row>
    <row r="10" spans="1:12" ht="19.5" customHeight="1" x14ac:dyDescent="0.3">
      <c r="A10" s="1039"/>
      <c r="B10" s="1039"/>
      <c r="C10" s="1040"/>
      <c r="D10" s="1039" t="s">
        <v>890</v>
      </c>
      <c r="E10" s="1039"/>
      <c r="F10" s="1195">
        <f t="shared" ref="F10:G12" si="4">H10+J10</f>
        <v>55896</v>
      </c>
      <c r="G10" s="1195">
        <f t="shared" si="4"/>
        <v>55896</v>
      </c>
      <c r="H10" s="1021">
        <v>55896</v>
      </c>
      <c r="I10" s="1021">
        <v>55896</v>
      </c>
      <c r="J10" s="1021">
        <v>0</v>
      </c>
      <c r="K10" s="1021">
        <v>0</v>
      </c>
    </row>
    <row r="11" spans="1:12" ht="19.5" customHeight="1" x14ac:dyDescent="0.3">
      <c r="A11" s="1039"/>
      <c r="B11" s="1039"/>
      <c r="C11" s="1040"/>
      <c r="D11" s="1039" t="s">
        <v>891</v>
      </c>
      <c r="E11" s="1039"/>
      <c r="F11" s="1195">
        <f t="shared" si="4"/>
        <v>2507</v>
      </c>
      <c r="G11" s="1195">
        <f t="shared" si="4"/>
        <v>2507</v>
      </c>
      <c r="H11" s="1021">
        <v>2507</v>
      </c>
      <c r="I11" s="1021">
        <v>2507</v>
      </c>
      <c r="J11" s="1021">
        <v>0</v>
      </c>
      <c r="K11" s="1021">
        <v>0</v>
      </c>
    </row>
    <row r="12" spans="1:12" ht="19.5" customHeight="1" x14ac:dyDescent="0.3">
      <c r="A12" s="1039"/>
      <c r="B12" s="1039"/>
      <c r="C12" s="1040"/>
      <c r="D12" s="1039" t="s">
        <v>892</v>
      </c>
      <c r="E12" s="1039"/>
      <c r="F12" s="1195">
        <f t="shared" si="4"/>
        <v>0</v>
      </c>
      <c r="G12" s="1195">
        <f t="shared" si="4"/>
        <v>0</v>
      </c>
      <c r="H12" s="1021">
        <v>0</v>
      </c>
      <c r="I12" s="1021">
        <v>0</v>
      </c>
      <c r="J12" s="1021">
        <v>0</v>
      </c>
      <c r="K12" s="1021">
        <v>0</v>
      </c>
    </row>
    <row r="13" spans="1:12" ht="19.5" customHeight="1" x14ac:dyDescent="0.3">
      <c r="A13" s="1039"/>
      <c r="B13" s="1039"/>
      <c r="C13" s="1040"/>
      <c r="D13" s="1039" t="s">
        <v>893</v>
      </c>
      <c r="E13" s="1039"/>
      <c r="F13" s="1195">
        <f>H13+J13</f>
        <v>30758</v>
      </c>
      <c r="G13" s="1195">
        <f>I13+K13</f>
        <v>30758</v>
      </c>
      <c r="H13" s="1195">
        <f>SUM(H14:H15)</f>
        <v>30758</v>
      </c>
      <c r="I13" s="1195">
        <f t="shared" ref="I13:K13" si="5">SUM(I14:I15)</f>
        <v>30758</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v>0</v>
      </c>
      <c r="J14" s="1021">
        <v>0</v>
      </c>
      <c r="K14" s="1021">
        <v>0</v>
      </c>
    </row>
    <row r="15" spans="1:12" ht="19.5" customHeight="1" x14ac:dyDescent="0.3">
      <c r="A15" s="1039"/>
      <c r="B15" s="1039"/>
      <c r="C15" s="1040"/>
      <c r="D15" s="1039"/>
      <c r="E15" s="1039" t="s">
        <v>895</v>
      </c>
      <c r="F15" s="1195">
        <f t="shared" si="6"/>
        <v>30758</v>
      </c>
      <c r="G15" s="1195">
        <f t="shared" si="6"/>
        <v>30758</v>
      </c>
      <c r="H15" s="1021">
        <v>30758</v>
      </c>
      <c r="I15" s="1021">
        <v>30758</v>
      </c>
      <c r="J15" s="1021">
        <v>0</v>
      </c>
      <c r="K15" s="1021">
        <v>0</v>
      </c>
    </row>
    <row r="16" spans="1:12" ht="19.5" customHeight="1" x14ac:dyDescent="0.3">
      <c r="A16" s="1039"/>
      <c r="B16" s="1039"/>
      <c r="C16" s="1040"/>
      <c r="D16" s="1039" t="s">
        <v>896</v>
      </c>
      <c r="E16" s="1039"/>
      <c r="F16" s="1195">
        <f t="shared" si="6"/>
        <v>36164265</v>
      </c>
      <c r="G16" s="1195">
        <f t="shared" si="6"/>
        <v>36164265</v>
      </c>
      <c r="H16" s="1021">
        <v>36164265</v>
      </c>
      <c r="I16" s="1021">
        <v>36164265</v>
      </c>
      <c r="J16" s="1021">
        <v>0</v>
      </c>
      <c r="K16" s="1021">
        <v>0</v>
      </c>
    </row>
    <row r="17" spans="1:11" ht="19.5" customHeight="1" x14ac:dyDescent="0.3">
      <c r="A17" s="1039"/>
      <c r="B17" s="1039"/>
      <c r="C17" s="1040"/>
      <c r="D17" s="1039" t="s">
        <v>897</v>
      </c>
      <c r="E17" s="1039"/>
      <c r="F17" s="1195">
        <f t="shared" si="6"/>
        <v>0</v>
      </c>
      <c r="G17" s="1195">
        <f t="shared" si="6"/>
        <v>0</v>
      </c>
      <c r="H17" s="1021">
        <v>0</v>
      </c>
      <c r="I17" s="1021">
        <v>0</v>
      </c>
      <c r="J17" s="1021">
        <v>0</v>
      </c>
      <c r="K17" s="1021">
        <v>0</v>
      </c>
    </row>
    <row r="18" spans="1:11" ht="19.5" customHeight="1" x14ac:dyDescent="0.3">
      <c r="A18" s="1039"/>
      <c r="B18" s="1039"/>
      <c r="C18" s="1041" t="s">
        <v>898</v>
      </c>
      <c r="D18" s="1039"/>
      <c r="E18" s="1039"/>
      <c r="F18" s="1195">
        <f t="shared" si="6"/>
        <v>0</v>
      </c>
      <c r="G18" s="1195">
        <f t="shared" si="6"/>
        <v>0</v>
      </c>
      <c r="H18" s="1021">
        <v>0</v>
      </c>
      <c r="I18" s="1021">
        <v>0</v>
      </c>
      <c r="J18" s="1021">
        <v>0</v>
      </c>
      <c r="K18" s="1021">
        <v>0</v>
      </c>
    </row>
    <row r="19" spans="1:11" ht="19.5" customHeight="1" x14ac:dyDescent="0.3">
      <c r="A19" s="1039"/>
      <c r="B19" s="1039"/>
      <c r="C19" s="1041" t="s">
        <v>899</v>
      </c>
      <c r="D19" s="1039"/>
      <c r="E19" s="1039"/>
      <c r="F19" s="1195">
        <f t="shared" si="6"/>
        <v>0</v>
      </c>
      <c r="G19" s="1195">
        <f t="shared" si="6"/>
        <v>0</v>
      </c>
      <c r="H19" s="1021">
        <v>0</v>
      </c>
      <c r="I19" s="1021">
        <v>0</v>
      </c>
      <c r="J19" s="1021">
        <v>0</v>
      </c>
      <c r="K19" s="1021">
        <v>0</v>
      </c>
    </row>
    <row r="20" spans="1:11" ht="19.5" customHeight="1" x14ac:dyDescent="0.3">
      <c r="A20" s="1039"/>
      <c r="B20" s="1039"/>
      <c r="C20" s="1041" t="s">
        <v>900</v>
      </c>
      <c r="D20" s="1039"/>
      <c r="E20" s="1039"/>
      <c r="F20" s="1195">
        <f t="shared" si="6"/>
        <v>439900</v>
      </c>
      <c r="G20" s="1195">
        <f t="shared" si="6"/>
        <v>439900</v>
      </c>
      <c r="H20" s="1021">
        <v>439900</v>
      </c>
      <c r="I20" s="1021">
        <v>439900</v>
      </c>
      <c r="J20" s="1021">
        <v>0</v>
      </c>
      <c r="K20" s="1021">
        <v>0</v>
      </c>
    </row>
    <row r="21" spans="1:11" ht="19.5" customHeight="1" x14ac:dyDescent="0.3">
      <c r="A21" s="1039"/>
      <c r="B21" s="1039"/>
      <c r="C21" s="1041" t="s">
        <v>901</v>
      </c>
      <c r="D21" s="1039"/>
      <c r="E21" s="1039"/>
      <c r="F21" s="1195">
        <f t="shared" si="6"/>
        <v>0</v>
      </c>
      <c r="G21" s="1195">
        <f t="shared" si="6"/>
        <v>0</v>
      </c>
      <c r="H21" s="1021">
        <v>0</v>
      </c>
      <c r="I21" s="1021">
        <v>0</v>
      </c>
      <c r="J21" s="1021">
        <v>0</v>
      </c>
      <c r="K21" s="1021">
        <v>0</v>
      </c>
    </row>
    <row r="22" spans="1:11" ht="19.5" customHeight="1" x14ac:dyDescent="0.3">
      <c r="A22" s="1039"/>
      <c r="B22" s="1039"/>
      <c r="C22" s="1041" t="s">
        <v>902</v>
      </c>
      <c r="D22" s="1039"/>
      <c r="E22" s="1039"/>
      <c r="F22" s="1195">
        <f t="shared" si="6"/>
        <v>142989</v>
      </c>
      <c r="G22" s="1195">
        <f t="shared" si="6"/>
        <v>142989</v>
      </c>
      <c r="H22" s="1195">
        <f>SUM(H23:H24)</f>
        <v>142989</v>
      </c>
      <c r="I22" s="1195">
        <f t="shared" ref="I22:K22" si="7">SUM(I23:I24)</f>
        <v>142989</v>
      </c>
      <c r="J22" s="1195">
        <f t="shared" si="7"/>
        <v>0</v>
      </c>
      <c r="K22" s="1195">
        <f t="shared" si="7"/>
        <v>0</v>
      </c>
    </row>
    <row r="23" spans="1:11" ht="19.5" customHeight="1" x14ac:dyDescent="0.3">
      <c r="A23" s="1039"/>
      <c r="B23" s="1039"/>
      <c r="C23" s="1023"/>
      <c r="D23" s="1041" t="s">
        <v>903</v>
      </c>
      <c r="E23" s="1039"/>
      <c r="F23" s="1195">
        <f t="shared" si="6"/>
        <v>142989</v>
      </c>
      <c r="G23" s="1195">
        <f t="shared" si="6"/>
        <v>142989</v>
      </c>
      <c r="H23" s="1021">
        <v>142989</v>
      </c>
      <c r="I23" s="1021">
        <v>142989</v>
      </c>
      <c r="J23" s="1021">
        <v>0</v>
      </c>
      <c r="K23" s="1021">
        <v>0</v>
      </c>
    </row>
    <row r="24" spans="1:11" ht="19.5" customHeight="1" x14ac:dyDescent="0.3">
      <c r="A24" s="1039"/>
      <c r="B24" s="1039"/>
      <c r="C24" s="1039"/>
      <c r="D24" s="1039" t="s">
        <v>904</v>
      </c>
      <c r="E24" s="1039"/>
      <c r="F24" s="1195">
        <f t="shared" si="6"/>
        <v>0</v>
      </c>
      <c r="G24" s="1195">
        <f t="shared" si="6"/>
        <v>0</v>
      </c>
      <c r="H24" s="1021">
        <v>0</v>
      </c>
      <c r="I24" s="1021">
        <v>0</v>
      </c>
      <c r="J24" s="1021">
        <v>0</v>
      </c>
      <c r="K24" s="1021">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v>0</v>
      </c>
    </row>
    <row r="27" spans="1:11" ht="19.5" customHeight="1" x14ac:dyDescent="0.3">
      <c r="A27" s="1039"/>
      <c r="B27" s="1039"/>
      <c r="C27" s="1039"/>
      <c r="D27" s="1039" t="s">
        <v>907</v>
      </c>
      <c r="E27" s="1039"/>
      <c r="F27" s="1195">
        <f t="shared" si="6"/>
        <v>0</v>
      </c>
      <c r="G27" s="1195">
        <f t="shared" si="6"/>
        <v>0</v>
      </c>
      <c r="H27" s="1021">
        <v>0</v>
      </c>
      <c r="I27" s="1021">
        <v>0</v>
      </c>
      <c r="J27" s="1021">
        <v>0</v>
      </c>
      <c r="K27" s="1021">
        <v>0</v>
      </c>
    </row>
    <row r="28" spans="1:11" ht="19.5" customHeight="1" x14ac:dyDescent="0.3">
      <c r="A28" s="1039"/>
      <c r="B28" s="1039"/>
      <c r="C28" s="1039"/>
      <c r="D28" s="1039" t="s">
        <v>908</v>
      </c>
      <c r="E28" s="1039"/>
      <c r="F28" s="1195">
        <f t="shared" si="6"/>
        <v>0</v>
      </c>
      <c r="G28" s="1195">
        <f t="shared" si="6"/>
        <v>0</v>
      </c>
      <c r="H28" s="1021">
        <v>0</v>
      </c>
      <c r="I28" s="1021">
        <v>0</v>
      </c>
      <c r="J28" s="1021">
        <v>0</v>
      </c>
      <c r="K28" s="1021">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1601191</v>
      </c>
      <c r="G31" s="1195">
        <f>I31+K31</f>
        <v>1601191</v>
      </c>
      <c r="H31" s="1195">
        <f>SUM(H32:H33)</f>
        <v>1601191</v>
      </c>
      <c r="I31" s="1195">
        <f t="shared" ref="I31:K31" si="8">SUM(I32:I33)</f>
        <v>1601191</v>
      </c>
      <c r="J31" s="1195">
        <f t="shared" si="8"/>
        <v>0</v>
      </c>
      <c r="K31" s="1195">
        <f t="shared" si="8"/>
        <v>0</v>
      </c>
    </row>
    <row r="32" spans="1:11" ht="19.5" customHeight="1" x14ac:dyDescent="0.3">
      <c r="A32" s="1039"/>
      <c r="B32" s="1039"/>
      <c r="C32" s="1039"/>
      <c r="D32" s="1039" t="s">
        <v>910</v>
      </c>
      <c r="E32" s="1039"/>
      <c r="F32" s="1195">
        <f t="shared" ref="F32:G42" si="9">H32+J32</f>
        <v>1601191</v>
      </c>
      <c r="G32" s="1195">
        <f t="shared" si="9"/>
        <v>1601191</v>
      </c>
      <c r="H32" s="1021">
        <v>1601191</v>
      </c>
      <c r="I32" s="1021">
        <v>1601191</v>
      </c>
      <c r="J32" s="1021">
        <v>0</v>
      </c>
      <c r="K32" s="1021">
        <v>0</v>
      </c>
    </row>
    <row r="33" spans="1:11" ht="19.5" customHeight="1" x14ac:dyDescent="0.3">
      <c r="A33" s="1039"/>
      <c r="B33" s="1039"/>
      <c r="C33" s="1039"/>
      <c r="D33" s="1039" t="s">
        <v>911</v>
      </c>
      <c r="E33" s="1039"/>
      <c r="F33" s="1195">
        <f t="shared" si="9"/>
        <v>0</v>
      </c>
      <c r="G33" s="1195">
        <f t="shared" si="9"/>
        <v>0</v>
      </c>
      <c r="H33" s="1021">
        <v>0</v>
      </c>
      <c r="I33" s="1021">
        <v>0</v>
      </c>
      <c r="J33" s="1021">
        <v>0</v>
      </c>
      <c r="K33" s="1021">
        <v>0</v>
      </c>
    </row>
    <row r="34" spans="1:11" ht="19.5" customHeight="1" x14ac:dyDescent="0.3">
      <c r="A34" s="1039"/>
      <c r="B34" s="1039"/>
      <c r="C34" s="1039" t="s">
        <v>912</v>
      </c>
      <c r="D34" s="1039"/>
      <c r="E34" s="1039"/>
      <c r="F34" s="1195">
        <f t="shared" si="9"/>
        <v>0</v>
      </c>
      <c r="G34" s="1195">
        <f t="shared" si="9"/>
        <v>0</v>
      </c>
      <c r="H34" s="1021">
        <v>0</v>
      </c>
      <c r="I34" s="1021">
        <v>0</v>
      </c>
      <c r="J34" s="1021">
        <v>0</v>
      </c>
      <c r="K34" s="1021">
        <v>0</v>
      </c>
    </row>
    <row r="35" spans="1:11" ht="19.5" customHeight="1" x14ac:dyDescent="0.3">
      <c r="A35" s="1039"/>
      <c r="B35" s="1039"/>
      <c r="C35" s="1039" t="s">
        <v>913</v>
      </c>
      <c r="D35" s="1039"/>
      <c r="E35" s="1039"/>
      <c r="F35" s="1195">
        <f t="shared" si="9"/>
        <v>0</v>
      </c>
      <c r="G35" s="1195">
        <f t="shared" si="9"/>
        <v>0</v>
      </c>
      <c r="H35" s="1021">
        <v>0</v>
      </c>
      <c r="I35" s="1021">
        <v>0</v>
      </c>
      <c r="J35" s="1021">
        <v>0</v>
      </c>
      <c r="K35" s="1021">
        <v>0</v>
      </c>
    </row>
    <row r="36" spans="1:11" ht="19.5" customHeight="1" x14ac:dyDescent="0.3">
      <c r="A36" s="1039"/>
      <c r="B36" s="1039"/>
      <c r="C36" s="1039" t="s">
        <v>914</v>
      </c>
      <c r="D36" s="1039"/>
      <c r="E36" s="1039"/>
      <c r="F36" s="1195">
        <f t="shared" si="9"/>
        <v>195460</v>
      </c>
      <c r="G36" s="1195">
        <f t="shared" si="9"/>
        <v>195460</v>
      </c>
      <c r="H36" s="1021">
        <v>162748</v>
      </c>
      <c r="I36" s="1021">
        <v>162748</v>
      </c>
      <c r="J36" s="1021">
        <v>32712</v>
      </c>
      <c r="K36" s="1021">
        <v>32712</v>
      </c>
    </row>
    <row r="37" spans="1:11" ht="19.5" customHeight="1" x14ac:dyDescent="0.3">
      <c r="A37" s="1039"/>
      <c r="B37" s="1039" t="s">
        <v>962</v>
      </c>
      <c r="C37" s="1039"/>
      <c r="D37" s="1039"/>
      <c r="E37" s="1039"/>
      <c r="F37" s="1195">
        <f t="shared" si="9"/>
        <v>0</v>
      </c>
      <c r="G37" s="1195">
        <f t="shared" si="9"/>
        <v>0</v>
      </c>
      <c r="H37" s="1021">
        <f>SUM(H38)</f>
        <v>0</v>
      </c>
      <c r="I37" s="1021">
        <f t="shared" ref="I37:K37" si="10">SUM(I38)</f>
        <v>0</v>
      </c>
      <c r="J37" s="1021">
        <f t="shared" si="10"/>
        <v>0</v>
      </c>
      <c r="K37" s="1021">
        <f t="shared" si="10"/>
        <v>0</v>
      </c>
    </row>
    <row r="38" spans="1:11" ht="19.5" customHeight="1" x14ac:dyDescent="0.3">
      <c r="A38" s="1039"/>
      <c r="B38" s="1039"/>
      <c r="C38" s="1039" t="s">
        <v>915</v>
      </c>
      <c r="D38" s="1039"/>
      <c r="E38" s="1039"/>
      <c r="F38" s="1195">
        <f t="shared" si="9"/>
        <v>0</v>
      </c>
      <c r="G38" s="1195">
        <f t="shared" si="9"/>
        <v>0</v>
      </c>
      <c r="H38" s="1021">
        <f>SUM(H39:H42)</f>
        <v>0</v>
      </c>
      <c r="I38" s="1021">
        <v>0</v>
      </c>
      <c r="J38" s="1021">
        <v>0</v>
      </c>
      <c r="K38" s="1021">
        <v>0</v>
      </c>
    </row>
    <row r="39" spans="1:11" ht="19.5" customHeight="1" x14ac:dyDescent="0.3">
      <c r="A39" s="1039"/>
      <c r="B39" s="1039"/>
      <c r="C39" s="1039"/>
      <c r="D39" s="1039" t="s">
        <v>916</v>
      </c>
      <c r="E39" s="1039"/>
      <c r="F39" s="1195">
        <f t="shared" si="9"/>
        <v>0</v>
      </c>
      <c r="G39" s="1195">
        <f t="shared" si="9"/>
        <v>0</v>
      </c>
      <c r="H39" s="1021">
        <v>0</v>
      </c>
      <c r="I39" s="1021">
        <v>0</v>
      </c>
      <c r="J39" s="1021">
        <v>0</v>
      </c>
      <c r="K39" s="1021">
        <v>0</v>
      </c>
    </row>
    <row r="40" spans="1:11" ht="19.5" customHeight="1" x14ac:dyDescent="0.3">
      <c r="A40" s="1039"/>
      <c r="B40" s="1039"/>
      <c r="C40" s="1039"/>
      <c r="D40" s="1039" t="s">
        <v>917</v>
      </c>
      <c r="E40" s="1039"/>
      <c r="F40" s="1195">
        <f t="shared" si="9"/>
        <v>0</v>
      </c>
      <c r="G40" s="1195">
        <f t="shared" si="9"/>
        <v>0</v>
      </c>
      <c r="H40" s="1021">
        <v>0</v>
      </c>
      <c r="I40" s="1021">
        <v>0</v>
      </c>
      <c r="J40" s="1021">
        <v>0</v>
      </c>
      <c r="K40" s="1021">
        <v>0</v>
      </c>
    </row>
    <row r="41" spans="1:11" ht="19.5" customHeight="1" x14ac:dyDescent="0.3">
      <c r="A41" s="1039"/>
      <c r="B41" s="1039"/>
      <c r="C41" s="1039"/>
      <c r="D41" s="1039" t="s">
        <v>918</v>
      </c>
      <c r="E41" s="1039"/>
      <c r="F41" s="1195">
        <f t="shared" si="9"/>
        <v>0</v>
      </c>
      <c r="G41" s="1195">
        <f t="shared" si="9"/>
        <v>0</v>
      </c>
      <c r="H41" s="1021">
        <v>0</v>
      </c>
      <c r="I41" s="1021">
        <v>0</v>
      </c>
      <c r="J41" s="1021">
        <v>0</v>
      </c>
      <c r="K41" s="1021">
        <v>0</v>
      </c>
    </row>
    <row r="42" spans="1:11" ht="19.5" customHeight="1" x14ac:dyDescent="0.3">
      <c r="A42" s="1039"/>
      <c r="B42" s="1039"/>
      <c r="C42" s="1039"/>
      <c r="D42" s="1039" t="s">
        <v>904</v>
      </c>
      <c r="E42" s="1039"/>
      <c r="F42" s="1195">
        <f t="shared" si="9"/>
        <v>0</v>
      </c>
      <c r="G42" s="1195">
        <f t="shared" si="9"/>
        <v>0</v>
      </c>
      <c r="H42" s="1021"/>
      <c r="I42" s="1021">
        <v>0</v>
      </c>
      <c r="J42" s="1021">
        <v>0</v>
      </c>
      <c r="K42" s="1021">
        <v>0</v>
      </c>
    </row>
    <row r="43" spans="1:11" ht="19.5" customHeight="1" x14ac:dyDescent="0.3">
      <c r="A43" s="1039"/>
      <c r="B43" s="1042" t="s">
        <v>919</v>
      </c>
      <c r="C43" s="1039"/>
      <c r="D43" s="1039"/>
      <c r="E43" s="1039"/>
      <c r="F43" s="1195">
        <f>F37+F7</f>
        <v>38643821</v>
      </c>
      <c r="G43" s="1195">
        <f t="shared" ref="G43:K43" si="11">G37+G7</f>
        <v>38643821</v>
      </c>
      <c r="H43" s="1195">
        <f t="shared" si="11"/>
        <v>38611109</v>
      </c>
      <c r="I43" s="1195">
        <f t="shared" si="11"/>
        <v>38611109</v>
      </c>
      <c r="J43" s="1195">
        <f t="shared" si="11"/>
        <v>32712</v>
      </c>
      <c r="K43" s="1195">
        <f t="shared" si="11"/>
        <v>32712</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38643821</v>
      </c>
      <c r="G51" s="1195">
        <f>SUM(G43:G50)</f>
        <v>38643821</v>
      </c>
      <c r="H51" s="1046"/>
      <c r="I51" s="1047"/>
      <c r="J51" s="1047"/>
      <c r="K51" s="1048"/>
    </row>
    <row r="52" spans="1:11" ht="19.5" customHeight="1" x14ac:dyDescent="0.3">
      <c r="A52" s="1042" t="s">
        <v>927</v>
      </c>
      <c r="B52" s="1039"/>
      <c r="C52" s="1039"/>
      <c r="D52" s="1039"/>
      <c r="E52" s="1050"/>
      <c r="F52" s="1021">
        <v>332377057</v>
      </c>
      <c r="G52" s="1021"/>
      <c r="H52" s="1046"/>
      <c r="I52" s="1047"/>
      <c r="J52" s="1047"/>
      <c r="K52" s="1048"/>
    </row>
    <row r="53" spans="1:11" ht="19.5" customHeight="1" x14ac:dyDescent="0.3">
      <c r="A53" s="1042" t="s">
        <v>2192</v>
      </c>
      <c r="B53" s="1039"/>
      <c r="C53" s="1039"/>
      <c r="D53" s="1039"/>
      <c r="E53" s="1050"/>
      <c r="F53" s="1195">
        <f>SUM(F51:F52)</f>
        <v>371020878</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11440462</v>
      </c>
      <c r="G56" s="1195">
        <f>I56+K56</f>
        <v>11440462</v>
      </c>
      <c r="H56" s="1195">
        <f>H57+H62+H66+H71+H77+H82+H85+H88</f>
        <v>11440462</v>
      </c>
      <c r="I56" s="1195">
        <f t="shared" ref="I56:K56" si="12">I57+I62+I66+I71+I77+I82+I85+I88</f>
        <v>11440462</v>
      </c>
      <c r="J56" s="1195">
        <f t="shared" si="12"/>
        <v>0</v>
      </c>
      <c r="K56" s="1195">
        <f t="shared" si="12"/>
        <v>0</v>
      </c>
    </row>
    <row r="57" spans="1:11" ht="19.5" customHeight="1" x14ac:dyDescent="0.3">
      <c r="A57" s="1039"/>
      <c r="B57" s="1039"/>
      <c r="C57" s="1040" t="s">
        <v>931</v>
      </c>
      <c r="D57" s="1039"/>
      <c r="E57" s="1039"/>
      <c r="F57" s="1195">
        <f t="shared" ref="F57:G79" si="13">H57+J57</f>
        <v>7274391</v>
      </c>
      <c r="G57" s="1195">
        <f t="shared" si="13"/>
        <v>7274391</v>
      </c>
      <c r="H57" s="1195">
        <f>SUM(H58:H61)</f>
        <v>7274391</v>
      </c>
      <c r="I57" s="1195">
        <f t="shared" ref="I57:K57" si="14">SUM(I58:I61)</f>
        <v>7274391</v>
      </c>
      <c r="J57" s="1195">
        <f t="shared" si="14"/>
        <v>0</v>
      </c>
      <c r="K57" s="1195">
        <f t="shared" si="14"/>
        <v>0</v>
      </c>
    </row>
    <row r="58" spans="1:11" ht="19.5" customHeight="1" x14ac:dyDescent="0.3">
      <c r="A58" s="1039"/>
      <c r="B58" s="1039"/>
      <c r="C58" s="1040"/>
      <c r="D58" s="1039" t="s">
        <v>932</v>
      </c>
      <c r="E58" s="1039"/>
      <c r="F58" s="1195">
        <f t="shared" si="13"/>
        <v>2963785</v>
      </c>
      <c r="G58" s="1195">
        <f t="shared" si="13"/>
        <v>2963785</v>
      </c>
      <c r="H58" s="1021">
        <v>2963785</v>
      </c>
      <c r="I58" s="1021">
        <v>2963785</v>
      </c>
      <c r="J58" s="1021">
        <v>0</v>
      </c>
      <c r="K58" s="1021">
        <v>0</v>
      </c>
    </row>
    <row r="59" spans="1:11" ht="19.5" customHeight="1" x14ac:dyDescent="0.3">
      <c r="A59" s="1039"/>
      <c r="B59" s="1039"/>
      <c r="C59" s="1040"/>
      <c r="D59" s="1039" t="s">
        <v>933</v>
      </c>
      <c r="E59" s="1039"/>
      <c r="F59" s="1195">
        <f t="shared" si="13"/>
        <v>1557967</v>
      </c>
      <c r="G59" s="1195">
        <f t="shared" si="13"/>
        <v>1557967</v>
      </c>
      <c r="H59" s="1021">
        <v>1557967</v>
      </c>
      <c r="I59" s="1021">
        <v>1557967</v>
      </c>
      <c r="J59" s="1021">
        <v>0</v>
      </c>
      <c r="K59" s="1021">
        <v>0</v>
      </c>
    </row>
    <row r="60" spans="1:11" ht="19.5" customHeight="1" x14ac:dyDescent="0.3">
      <c r="A60" s="1039"/>
      <c r="B60" s="1039"/>
      <c r="C60" s="1040"/>
      <c r="D60" s="1039" t="s">
        <v>934</v>
      </c>
      <c r="E60" s="1039"/>
      <c r="F60" s="1195">
        <f t="shared" si="13"/>
        <v>2740867</v>
      </c>
      <c r="G60" s="1195">
        <f t="shared" si="13"/>
        <v>2740867</v>
      </c>
      <c r="H60" s="1021">
        <v>2740867</v>
      </c>
      <c r="I60" s="1021">
        <v>2740867</v>
      </c>
      <c r="J60" s="1021">
        <v>0</v>
      </c>
      <c r="K60" s="1021">
        <v>0</v>
      </c>
    </row>
    <row r="61" spans="1:11" ht="19.5" customHeight="1" x14ac:dyDescent="0.3">
      <c r="A61" s="1039"/>
      <c r="B61" s="1039"/>
      <c r="C61" s="1040"/>
      <c r="D61" s="1039" t="s">
        <v>935</v>
      </c>
      <c r="E61" s="1039"/>
      <c r="F61" s="1195">
        <f t="shared" si="13"/>
        <v>11772</v>
      </c>
      <c r="G61" s="1195">
        <f t="shared" si="13"/>
        <v>11772</v>
      </c>
      <c r="H61" s="1021">
        <v>11772</v>
      </c>
      <c r="I61" s="1021">
        <v>11772</v>
      </c>
      <c r="J61" s="1021">
        <v>0</v>
      </c>
      <c r="K61" s="1021">
        <v>0</v>
      </c>
    </row>
    <row r="62" spans="1:11" ht="19.5" customHeight="1" x14ac:dyDescent="0.3">
      <c r="A62" s="1039"/>
      <c r="B62" s="1039"/>
      <c r="C62" s="1040" t="s">
        <v>936</v>
      </c>
      <c r="D62" s="1039"/>
      <c r="E62" s="1039"/>
      <c r="F62" s="1195">
        <f t="shared" si="13"/>
        <v>294991</v>
      </c>
      <c r="G62" s="1195">
        <f t="shared" si="13"/>
        <v>294991</v>
      </c>
      <c r="H62" s="1195">
        <f>SUM(H63:H65)</f>
        <v>294991</v>
      </c>
      <c r="I62" s="1195">
        <f t="shared" ref="I62:K62" si="15">SUM(I63:I65)</f>
        <v>294991</v>
      </c>
      <c r="J62" s="1195">
        <f t="shared" si="15"/>
        <v>0</v>
      </c>
      <c r="K62" s="1195">
        <f t="shared" si="15"/>
        <v>0</v>
      </c>
    </row>
    <row r="63" spans="1:11" ht="19.5" customHeight="1" x14ac:dyDescent="0.3">
      <c r="A63" s="1039"/>
      <c r="B63" s="1039"/>
      <c r="C63" s="1040"/>
      <c r="D63" s="1039" t="s">
        <v>937</v>
      </c>
      <c r="E63" s="1039"/>
      <c r="F63" s="1195">
        <f t="shared" si="13"/>
        <v>0</v>
      </c>
      <c r="G63" s="1195">
        <f t="shared" si="13"/>
        <v>0</v>
      </c>
      <c r="H63" s="1021">
        <v>0</v>
      </c>
      <c r="I63" s="1021">
        <v>0</v>
      </c>
      <c r="J63" s="1021">
        <v>0</v>
      </c>
      <c r="K63" s="1021">
        <v>0</v>
      </c>
    </row>
    <row r="64" spans="1:11" ht="19.5" customHeight="1" x14ac:dyDescent="0.3">
      <c r="A64" s="1039"/>
      <c r="B64" s="1039"/>
      <c r="C64" s="1040"/>
      <c r="D64" s="1039" t="s">
        <v>938</v>
      </c>
      <c r="E64" s="1039"/>
      <c r="F64" s="1195">
        <f t="shared" si="13"/>
        <v>0</v>
      </c>
      <c r="G64" s="1195">
        <f t="shared" si="13"/>
        <v>0</v>
      </c>
      <c r="H64" s="1021">
        <v>0</v>
      </c>
      <c r="I64" s="1021">
        <v>0</v>
      </c>
      <c r="J64" s="1021">
        <v>0</v>
      </c>
      <c r="K64" s="1021">
        <v>0</v>
      </c>
    </row>
    <row r="65" spans="1:13" ht="19.5" customHeight="1" x14ac:dyDescent="0.3">
      <c r="A65" s="1039"/>
      <c r="B65" s="1039"/>
      <c r="C65" s="1040"/>
      <c r="D65" s="1039" t="s">
        <v>939</v>
      </c>
      <c r="E65" s="1039"/>
      <c r="F65" s="1195">
        <f t="shared" si="13"/>
        <v>294991</v>
      </c>
      <c r="G65" s="1195">
        <f t="shared" si="13"/>
        <v>294991</v>
      </c>
      <c r="H65" s="1021">
        <v>294991</v>
      </c>
      <c r="I65" s="1021">
        <v>294991</v>
      </c>
      <c r="J65" s="1021">
        <v>0</v>
      </c>
      <c r="K65" s="1021">
        <v>0</v>
      </c>
    </row>
    <row r="66" spans="1:13" ht="19.5" customHeight="1" x14ac:dyDescent="0.3">
      <c r="A66" s="1039"/>
      <c r="B66" s="1039"/>
      <c r="C66" s="1040" t="s">
        <v>940</v>
      </c>
      <c r="D66" s="1039"/>
      <c r="E66" s="1039"/>
      <c r="F66" s="1195">
        <f t="shared" si="13"/>
        <v>1038770</v>
      </c>
      <c r="G66" s="1195">
        <f t="shared" si="13"/>
        <v>1038770</v>
      </c>
      <c r="H66" s="1195">
        <f>SUM(H67:H70)</f>
        <v>1038770</v>
      </c>
      <c r="I66" s="1195">
        <f t="shared" ref="I66:K66" si="16">SUM(I67:I70)</f>
        <v>1038770</v>
      </c>
      <c r="J66" s="1195">
        <f t="shared" si="16"/>
        <v>0</v>
      </c>
      <c r="K66" s="1195">
        <f t="shared" si="16"/>
        <v>0</v>
      </c>
    </row>
    <row r="67" spans="1:13" ht="19.5" customHeight="1" x14ac:dyDescent="0.3">
      <c r="A67" s="1039"/>
      <c r="B67" s="1039"/>
      <c r="C67" s="1040"/>
      <c r="D67" s="1039" t="s">
        <v>941</v>
      </c>
      <c r="E67" s="1039"/>
      <c r="F67" s="1195">
        <f t="shared" si="13"/>
        <v>527237</v>
      </c>
      <c r="G67" s="1195">
        <f t="shared" si="13"/>
        <v>527237</v>
      </c>
      <c r="H67" s="1021">
        <v>527237</v>
      </c>
      <c r="I67" s="1021">
        <v>527237</v>
      </c>
      <c r="J67" s="1021">
        <v>0</v>
      </c>
      <c r="K67" s="1021">
        <v>0</v>
      </c>
    </row>
    <row r="68" spans="1:13" ht="19.5" customHeight="1" x14ac:dyDescent="0.3">
      <c r="A68" s="1039"/>
      <c r="B68" s="1039"/>
      <c r="C68" s="1040"/>
      <c r="D68" s="1039" t="s">
        <v>942</v>
      </c>
      <c r="E68" s="1039"/>
      <c r="F68" s="1195">
        <f t="shared" si="13"/>
        <v>0</v>
      </c>
      <c r="G68" s="1195">
        <f t="shared" si="13"/>
        <v>0</v>
      </c>
      <c r="H68" s="1021">
        <v>0</v>
      </c>
      <c r="I68" s="1021">
        <v>0</v>
      </c>
      <c r="J68" s="1021">
        <v>0</v>
      </c>
      <c r="K68" s="1021">
        <v>0</v>
      </c>
    </row>
    <row r="69" spans="1:13" ht="19.5" customHeight="1" x14ac:dyDescent="0.3">
      <c r="A69" s="1039"/>
      <c r="B69" s="1039"/>
      <c r="C69" s="1040"/>
      <c r="D69" s="1039" t="s">
        <v>943</v>
      </c>
      <c r="E69" s="1039"/>
      <c r="F69" s="1195">
        <f t="shared" si="13"/>
        <v>0</v>
      </c>
      <c r="G69" s="1195">
        <f t="shared" si="13"/>
        <v>0</v>
      </c>
      <c r="H69" s="1021">
        <v>0</v>
      </c>
      <c r="I69" s="1021">
        <v>0</v>
      </c>
      <c r="J69" s="1021">
        <v>0</v>
      </c>
      <c r="K69" s="1021">
        <v>0</v>
      </c>
    </row>
    <row r="70" spans="1:13" ht="19.5" customHeight="1" x14ac:dyDescent="0.3">
      <c r="A70" s="1039"/>
      <c r="B70" s="1039"/>
      <c r="C70" s="1040"/>
      <c r="D70" s="1039" t="s">
        <v>944</v>
      </c>
      <c r="E70" s="1039"/>
      <c r="F70" s="1195">
        <f t="shared" si="13"/>
        <v>511533</v>
      </c>
      <c r="G70" s="1195">
        <f t="shared" si="13"/>
        <v>511533</v>
      </c>
      <c r="H70" s="1021">
        <v>511533</v>
      </c>
      <c r="I70" s="1021">
        <v>511533</v>
      </c>
      <c r="J70" s="1021">
        <v>0</v>
      </c>
      <c r="K70" s="1021">
        <v>0</v>
      </c>
    </row>
    <row r="71" spans="1:13" ht="19.5" customHeight="1" x14ac:dyDescent="0.3">
      <c r="A71" s="1039"/>
      <c r="B71" s="1039"/>
      <c r="C71" s="1040" t="s">
        <v>945</v>
      </c>
      <c r="D71" s="1039"/>
      <c r="E71" s="1039"/>
      <c r="F71" s="1195">
        <f t="shared" si="13"/>
        <v>1043092</v>
      </c>
      <c r="G71" s="1195">
        <f t="shared" si="13"/>
        <v>1043092</v>
      </c>
      <c r="H71" s="1195">
        <f>SUM(H72:H76)</f>
        <v>1043092</v>
      </c>
      <c r="I71" s="1195">
        <f t="shared" ref="I71:K71" si="17">SUM(I72:I76)</f>
        <v>1043092</v>
      </c>
      <c r="J71" s="1195">
        <f t="shared" si="17"/>
        <v>0</v>
      </c>
      <c r="K71" s="1195">
        <f t="shared" si="17"/>
        <v>0</v>
      </c>
    </row>
    <row r="72" spans="1:13" ht="19.5" customHeight="1" x14ac:dyDescent="0.3">
      <c r="A72" s="1039"/>
      <c r="B72" s="1039"/>
      <c r="C72" s="1040"/>
      <c r="D72" s="1039" t="s">
        <v>946</v>
      </c>
      <c r="E72" s="1039"/>
      <c r="F72" s="1195">
        <f t="shared" si="13"/>
        <v>44801</v>
      </c>
      <c r="G72" s="1195">
        <f t="shared" si="13"/>
        <v>44801</v>
      </c>
      <c r="H72" s="1021">
        <v>44801</v>
      </c>
      <c r="I72" s="1021">
        <v>44801</v>
      </c>
      <c r="J72" s="1021">
        <v>0</v>
      </c>
      <c r="K72" s="1021">
        <v>0</v>
      </c>
    </row>
    <row r="73" spans="1:13" ht="19.5" customHeight="1" x14ac:dyDescent="0.3">
      <c r="A73" s="1039"/>
      <c r="B73" s="1039"/>
      <c r="C73" s="1040"/>
      <c r="D73" s="1039" t="s">
        <v>947</v>
      </c>
      <c r="E73" s="1039"/>
      <c r="F73" s="1195">
        <f t="shared" si="13"/>
        <v>0</v>
      </c>
      <c r="G73" s="1195">
        <f t="shared" si="13"/>
        <v>0</v>
      </c>
      <c r="H73" s="1021">
        <v>0</v>
      </c>
      <c r="I73" s="1021">
        <v>0</v>
      </c>
      <c r="J73" s="1021">
        <v>0</v>
      </c>
      <c r="K73" s="1021">
        <v>0</v>
      </c>
    </row>
    <row r="74" spans="1:13" ht="19.5" customHeight="1" x14ac:dyDescent="0.3">
      <c r="A74" s="1039"/>
      <c r="B74" s="1039"/>
      <c r="C74" s="1040"/>
      <c r="D74" s="1039" t="s">
        <v>948</v>
      </c>
      <c r="E74" s="1039"/>
      <c r="F74" s="1195">
        <f t="shared" si="13"/>
        <v>998291</v>
      </c>
      <c r="G74" s="1195">
        <f t="shared" si="13"/>
        <v>998291</v>
      </c>
      <c r="H74" s="1021">
        <v>998291</v>
      </c>
      <c r="I74" s="1021">
        <v>998291</v>
      </c>
      <c r="J74" s="1021">
        <v>0</v>
      </c>
      <c r="K74" s="1021">
        <v>0</v>
      </c>
    </row>
    <row r="75" spans="1:13" ht="19.5" customHeight="1" x14ac:dyDescent="0.3">
      <c r="A75" s="1039"/>
      <c r="B75" s="1039"/>
      <c r="C75" s="1040"/>
      <c r="D75" s="1039" t="s">
        <v>949</v>
      </c>
      <c r="E75" s="1039"/>
      <c r="F75" s="1195">
        <f t="shared" si="13"/>
        <v>0</v>
      </c>
      <c r="G75" s="1195">
        <f t="shared" si="13"/>
        <v>0</v>
      </c>
      <c r="H75" s="1021">
        <v>0</v>
      </c>
      <c r="I75" s="1021">
        <v>0</v>
      </c>
      <c r="J75" s="1021">
        <v>0</v>
      </c>
      <c r="K75" s="1021">
        <v>0</v>
      </c>
    </row>
    <row r="76" spans="1:13" ht="19.5" customHeight="1" x14ac:dyDescent="0.3">
      <c r="A76" s="1039"/>
      <c r="B76" s="1039"/>
      <c r="C76" s="1040"/>
      <c r="D76" s="1039" t="s">
        <v>950</v>
      </c>
      <c r="E76" s="1039"/>
      <c r="F76" s="1195">
        <f t="shared" si="13"/>
        <v>0</v>
      </c>
      <c r="G76" s="1195">
        <f t="shared" si="13"/>
        <v>0</v>
      </c>
      <c r="H76" s="1021">
        <v>0</v>
      </c>
      <c r="I76" s="1021">
        <v>0</v>
      </c>
      <c r="J76" s="1021">
        <v>0</v>
      </c>
      <c r="K76" s="1021">
        <v>0</v>
      </c>
    </row>
    <row r="77" spans="1:13" ht="19.5" customHeight="1" x14ac:dyDescent="0.3">
      <c r="A77" s="1039"/>
      <c r="B77" s="1039"/>
      <c r="C77" s="1039" t="s">
        <v>951</v>
      </c>
      <c r="D77" s="1039"/>
      <c r="E77" s="1039"/>
      <c r="F77" s="1195">
        <f t="shared" si="13"/>
        <v>1452939</v>
      </c>
      <c r="G77" s="1195">
        <f t="shared" si="13"/>
        <v>1452939</v>
      </c>
      <c r="H77" s="1195">
        <f>SUM(H78:H79)</f>
        <v>1452939</v>
      </c>
      <c r="I77" s="1195">
        <f t="shared" ref="I77:K77" si="18">SUM(I78:I79)</f>
        <v>1452939</v>
      </c>
      <c r="J77" s="1195">
        <f t="shared" si="18"/>
        <v>0</v>
      </c>
      <c r="K77" s="1195">
        <f t="shared" si="18"/>
        <v>0</v>
      </c>
    </row>
    <row r="78" spans="1:13" ht="19.5" customHeight="1" x14ac:dyDescent="0.3">
      <c r="A78" s="1039"/>
      <c r="B78" s="1039"/>
      <c r="C78" s="1039"/>
      <c r="D78" s="1039" t="s">
        <v>952</v>
      </c>
      <c r="E78" s="1039"/>
      <c r="F78" s="1195">
        <f t="shared" si="13"/>
        <v>0</v>
      </c>
      <c r="G78" s="1195">
        <f t="shared" si="13"/>
        <v>0</v>
      </c>
      <c r="H78" s="1021">
        <v>0</v>
      </c>
      <c r="I78" s="1021">
        <v>0</v>
      </c>
      <c r="J78" s="1021">
        <v>0</v>
      </c>
      <c r="K78" s="1021">
        <v>0</v>
      </c>
    </row>
    <row r="79" spans="1:13" ht="19.5" customHeight="1" x14ac:dyDescent="0.3">
      <c r="A79" s="1039"/>
      <c r="B79" s="1039"/>
      <c r="C79" s="1039"/>
      <c r="D79" s="1039" t="s">
        <v>953</v>
      </c>
      <c r="E79" s="1039"/>
      <c r="F79" s="1195">
        <f t="shared" si="13"/>
        <v>1452939</v>
      </c>
      <c r="G79" s="1195">
        <f t="shared" si="13"/>
        <v>1452939</v>
      </c>
      <c r="H79" s="1021">
        <v>1452939</v>
      </c>
      <c r="I79" s="1021">
        <v>1452939</v>
      </c>
      <c r="J79" s="1021">
        <v>0</v>
      </c>
      <c r="K79" s="1021">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336279</v>
      </c>
      <c r="G82" s="1195">
        <f>I82+K82</f>
        <v>336279</v>
      </c>
      <c r="H82" s="1195">
        <f>SUM(H83:H84)</f>
        <v>336279</v>
      </c>
      <c r="I82" s="1195">
        <f t="shared" ref="I82:K82" si="19">SUM(I83:I84)</f>
        <v>336279</v>
      </c>
      <c r="J82" s="1195">
        <f t="shared" si="19"/>
        <v>0</v>
      </c>
      <c r="K82" s="1195">
        <f t="shared" si="19"/>
        <v>0</v>
      </c>
    </row>
    <row r="83" spans="1:13" ht="19.5" customHeight="1" x14ac:dyDescent="0.3">
      <c r="A83" s="1039"/>
      <c r="B83" s="1039"/>
      <c r="C83" s="1039"/>
      <c r="D83" s="1039" t="s">
        <v>955</v>
      </c>
      <c r="E83" s="1039"/>
      <c r="F83" s="1195">
        <f t="shared" ref="F83:G98" si="20">H83+J83</f>
        <v>336279</v>
      </c>
      <c r="G83" s="1195">
        <f t="shared" si="20"/>
        <v>336279</v>
      </c>
      <c r="H83" s="1021">
        <v>336279</v>
      </c>
      <c r="I83" s="1021">
        <v>336279</v>
      </c>
      <c r="J83" s="1021">
        <v>0</v>
      </c>
      <c r="K83" s="1021">
        <v>0</v>
      </c>
    </row>
    <row r="84" spans="1:13" ht="19.5" customHeight="1" x14ac:dyDescent="0.3">
      <c r="A84" s="1039"/>
      <c r="B84" s="1039"/>
      <c r="C84" s="1039"/>
      <c r="D84" s="1039" t="s">
        <v>956</v>
      </c>
      <c r="E84" s="1039"/>
      <c r="F84" s="1195">
        <f t="shared" si="20"/>
        <v>0</v>
      </c>
      <c r="G84" s="1195">
        <f t="shared" si="20"/>
        <v>0</v>
      </c>
      <c r="H84" s="1021">
        <v>0</v>
      </c>
      <c r="I84" s="1021">
        <v>0</v>
      </c>
      <c r="J84" s="1021">
        <v>0</v>
      </c>
      <c r="K84" s="1021">
        <v>0</v>
      </c>
    </row>
    <row r="85" spans="1:13" ht="19.5" customHeight="1" x14ac:dyDescent="0.3">
      <c r="A85" s="1039"/>
      <c r="B85" s="1039"/>
      <c r="C85" s="1039" t="s">
        <v>957</v>
      </c>
      <c r="D85" s="1039"/>
      <c r="E85" s="1039"/>
      <c r="F85" s="1195">
        <f t="shared" si="20"/>
        <v>0</v>
      </c>
      <c r="G85" s="1195">
        <f t="shared" si="20"/>
        <v>0</v>
      </c>
      <c r="H85" s="1195">
        <f>SUM(H86:H87)</f>
        <v>0</v>
      </c>
      <c r="I85" s="1195">
        <f t="shared" ref="I85:K85" si="21">SUM(I86:I87)</f>
        <v>0</v>
      </c>
      <c r="J85" s="1195">
        <f t="shared" si="21"/>
        <v>0</v>
      </c>
      <c r="K85" s="1195">
        <f t="shared" si="21"/>
        <v>0</v>
      </c>
    </row>
    <row r="86" spans="1:13" ht="19.5" customHeight="1" x14ac:dyDescent="0.3">
      <c r="A86" s="1039"/>
      <c r="B86" s="1039"/>
      <c r="C86" s="1039"/>
      <c r="D86" s="1039" t="s">
        <v>958</v>
      </c>
      <c r="E86" s="1039"/>
      <c r="F86" s="1195">
        <f t="shared" si="20"/>
        <v>0</v>
      </c>
      <c r="G86" s="1195">
        <f t="shared" si="20"/>
        <v>0</v>
      </c>
      <c r="H86" s="1021">
        <v>0</v>
      </c>
      <c r="I86" s="1021">
        <v>0</v>
      </c>
      <c r="J86" s="1021">
        <v>0</v>
      </c>
      <c r="K86" s="1021">
        <v>0</v>
      </c>
    </row>
    <row r="87" spans="1:13" ht="19.5" customHeight="1" x14ac:dyDescent="0.3">
      <c r="A87" s="1039"/>
      <c r="B87" s="1039"/>
      <c r="C87" s="1039"/>
      <c r="D87" s="1039" t="s">
        <v>959</v>
      </c>
      <c r="E87" s="1039"/>
      <c r="F87" s="1195">
        <f t="shared" si="20"/>
        <v>0</v>
      </c>
      <c r="G87" s="1195">
        <f t="shared" si="20"/>
        <v>0</v>
      </c>
      <c r="H87" s="1021">
        <v>0</v>
      </c>
      <c r="I87" s="1021">
        <v>0</v>
      </c>
      <c r="J87" s="1021">
        <v>0</v>
      </c>
      <c r="K87" s="1021">
        <v>0</v>
      </c>
    </row>
    <row r="88" spans="1:13" ht="19.5" customHeight="1" x14ac:dyDescent="0.3">
      <c r="A88" s="1039"/>
      <c r="B88" s="1039"/>
      <c r="C88" s="1039" t="s">
        <v>960</v>
      </c>
      <c r="D88" s="1039"/>
      <c r="E88" s="1039"/>
      <c r="F88" s="1195">
        <f t="shared" si="20"/>
        <v>0</v>
      </c>
      <c r="G88" s="1195">
        <f t="shared" si="20"/>
        <v>0</v>
      </c>
      <c r="H88" s="1195">
        <f>SUM(H89:H90)</f>
        <v>0</v>
      </c>
      <c r="I88" s="1195">
        <f t="shared" ref="I88:K88" si="22">SUM(I89:I90)</f>
        <v>0</v>
      </c>
      <c r="J88" s="1195">
        <f t="shared" si="22"/>
        <v>0</v>
      </c>
      <c r="K88" s="1195">
        <f t="shared" si="22"/>
        <v>0</v>
      </c>
    </row>
    <row r="89" spans="1:13" ht="19.5" customHeight="1" x14ac:dyDescent="0.3">
      <c r="A89" s="1039"/>
      <c r="B89" s="1039"/>
      <c r="C89" s="1039"/>
      <c r="D89" s="1039" t="s">
        <v>961</v>
      </c>
      <c r="E89" s="1039"/>
      <c r="F89" s="1195">
        <f t="shared" si="20"/>
        <v>0</v>
      </c>
      <c r="G89" s="1195">
        <f t="shared" si="20"/>
        <v>0</v>
      </c>
      <c r="H89" s="1021">
        <v>0</v>
      </c>
      <c r="I89" s="1021">
        <v>0</v>
      </c>
      <c r="J89" s="1021">
        <v>0</v>
      </c>
      <c r="K89" s="1021">
        <v>0</v>
      </c>
    </row>
    <row r="90" spans="1:13" ht="19.5" customHeight="1" x14ac:dyDescent="0.3">
      <c r="A90" s="1039"/>
      <c r="B90" s="1039"/>
      <c r="C90" s="1039" t="s">
        <v>883</v>
      </c>
      <c r="D90" s="1039" t="s">
        <v>2198</v>
      </c>
      <c r="E90" s="1039"/>
      <c r="F90" s="1195">
        <f t="shared" si="20"/>
        <v>0</v>
      </c>
      <c r="G90" s="1195">
        <f t="shared" si="20"/>
        <v>0</v>
      </c>
      <c r="H90" s="1021">
        <v>0</v>
      </c>
      <c r="I90" s="1021">
        <v>0</v>
      </c>
      <c r="J90" s="1021">
        <v>0</v>
      </c>
      <c r="K90" s="1021">
        <v>0</v>
      </c>
    </row>
    <row r="91" spans="1:13" ht="19.5" customHeight="1" x14ac:dyDescent="0.3">
      <c r="A91" s="1039"/>
      <c r="B91" s="1040" t="s">
        <v>962</v>
      </c>
      <c r="C91" s="1039"/>
      <c r="D91" s="1039"/>
      <c r="E91" s="1039"/>
      <c r="F91" s="1195">
        <f t="shared" si="20"/>
        <v>839957</v>
      </c>
      <c r="G91" s="1195">
        <f t="shared" si="20"/>
        <v>839957</v>
      </c>
      <c r="H91" s="1195">
        <f>H92+H97+H101+H108+H114+H117</f>
        <v>703428</v>
      </c>
      <c r="I91" s="1195">
        <f t="shared" ref="I91:K91" si="23">I92+I97+I101+I108+I114+I117</f>
        <v>703428</v>
      </c>
      <c r="J91" s="1195">
        <f t="shared" si="23"/>
        <v>136529</v>
      </c>
      <c r="K91" s="1195">
        <f t="shared" si="23"/>
        <v>136529</v>
      </c>
    </row>
    <row r="92" spans="1:13" ht="19.5" customHeight="1" x14ac:dyDescent="0.3">
      <c r="A92" s="1039"/>
      <c r="B92" s="1039"/>
      <c r="C92" s="1040" t="s">
        <v>931</v>
      </c>
      <c r="D92" s="1039"/>
      <c r="E92" s="1039"/>
      <c r="F92" s="1195">
        <f t="shared" si="20"/>
        <v>2767</v>
      </c>
      <c r="G92" s="1195">
        <f t="shared" si="20"/>
        <v>2767</v>
      </c>
      <c r="H92" s="1195">
        <f>SUM(H93:H96)</f>
        <v>0</v>
      </c>
      <c r="I92" s="1195">
        <f t="shared" ref="I92:K92" si="24">SUM(I93:I96)</f>
        <v>0</v>
      </c>
      <c r="J92" s="1195">
        <f t="shared" si="24"/>
        <v>2767</v>
      </c>
      <c r="K92" s="1195">
        <f t="shared" si="24"/>
        <v>2767</v>
      </c>
    </row>
    <row r="93" spans="1:13" ht="19.5" customHeight="1" x14ac:dyDescent="0.3">
      <c r="A93" s="1039"/>
      <c r="B93" s="1039"/>
      <c r="C93" s="1040"/>
      <c r="D93" s="1039" t="s">
        <v>932</v>
      </c>
      <c r="E93" s="1039"/>
      <c r="F93" s="1195">
        <f t="shared" si="20"/>
        <v>0</v>
      </c>
      <c r="G93" s="1195">
        <f t="shared" si="20"/>
        <v>0</v>
      </c>
      <c r="H93" s="1021">
        <v>0</v>
      </c>
      <c r="I93" s="1021">
        <v>0</v>
      </c>
      <c r="J93" s="1021">
        <v>0</v>
      </c>
      <c r="K93" s="1021">
        <v>0</v>
      </c>
    </row>
    <row r="94" spans="1:13" ht="19.5" customHeight="1" x14ac:dyDescent="0.3">
      <c r="A94" s="1039"/>
      <c r="B94" s="1039"/>
      <c r="C94" s="1040"/>
      <c r="D94" s="1039" t="s">
        <v>933</v>
      </c>
      <c r="E94" s="1039"/>
      <c r="F94" s="1195">
        <f t="shared" si="20"/>
        <v>0</v>
      </c>
      <c r="G94" s="1195">
        <f t="shared" si="20"/>
        <v>0</v>
      </c>
      <c r="H94" s="1021">
        <v>0</v>
      </c>
      <c r="I94" s="1021">
        <v>0</v>
      </c>
      <c r="J94" s="1021">
        <v>0</v>
      </c>
      <c r="K94" s="1021">
        <v>0</v>
      </c>
    </row>
    <row r="95" spans="1:13" ht="19.5" customHeight="1" x14ac:dyDescent="0.3">
      <c r="A95" s="1039"/>
      <c r="B95" s="1039"/>
      <c r="C95" s="1040"/>
      <c r="D95" s="1039" t="s">
        <v>934</v>
      </c>
      <c r="E95" s="1039"/>
      <c r="F95" s="1195">
        <f t="shared" si="20"/>
        <v>2767</v>
      </c>
      <c r="G95" s="1195">
        <f t="shared" si="20"/>
        <v>2767</v>
      </c>
      <c r="H95" s="1021">
        <v>0</v>
      </c>
      <c r="I95" s="1021">
        <v>0</v>
      </c>
      <c r="J95" s="1021">
        <v>2767</v>
      </c>
      <c r="K95" s="1021">
        <v>2767</v>
      </c>
    </row>
    <row r="96" spans="1:13" ht="19.5" customHeight="1" x14ac:dyDescent="0.3">
      <c r="A96" s="1039"/>
      <c r="B96" s="1039"/>
      <c r="C96" s="1040"/>
      <c r="D96" s="1039" t="s">
        <v>935</v>
      </c>
      <c r="E96" s="1039"/>
      <c r="F96" s="1195">
        <f t="shared" si="20"/>
        <v>0</v>
      </c>
      <c r="G96" s="1195">
        <f t="shared" si="20"/>
        <v>0</v>
      </c>
      <c r="H96" s="1021">
        <v>0</v>
      </c>
      <c r="I96" s="1021">
        <v>0</v>
      </c>
      <c r="J96" s="1021">
        <v>0</v>
      </c>
      <c r="K96" s="1021">
        <v>0</v>
      </c>
    </row>
    <row r="97" spans="1:11" ht="19.5" customHeight="1" x14ac:dyDescent="0.3">
      <c r="A97" s="1039"/>
      <c r="B97" s="1039"/>
      <c r="C97" s="1040" t="s">
        <v>936</v>
      </c>
      <c r="D97" s="1039"/>
      <c r="E97" s="1039"/>
      <c r="F97" s="1195">
        <f t="shared" si="20"/>
        <v>0</v>
      </c>
      <c r="G97" s="1195">
        <f t="shared" si="20"/>
        <v>0</v>
      </c>
      <c r="H97" s="1195">
        <f>SUM(H98:H100)</f>
        <v>0</v>
      </c>
      <c r="I97" s="1195">
        <f t="shared" ref="I97:K97" si="25">SUM(I98:I100)</f>
        <v>0</v>
      </c>
      <c r="J97" s="1195">
        <f t="shared" si="25"/>
        <v>0</v>
      </c>
      <c r="K97" s="1195">
        <f t="shared" si="25"/>
        <v>0</v>
      </c>
    </row>
    <row r="98" spans="1:11" ht="19.5" customHeight="1" x14ac:dyDescent="0.3">
      <c r="A98" s="1039"/>
      <c r="B98" s="1039"/>
      <c r="C98" s="1040"/>
      <c r="D98" s="1039" t="s">
        <v>937</v>
      </c>
      <c r="E98" s="1039"/>
      <c r="F98" s="1195">
        <f t="shared" si="20"/>
        <v>0</v>
      </c>
      <c r="G98" s="1195">
        <f t="shared" si="20"/>
        <v>0</v>
      </c>
      <c r="H98" s="1021">
        <v>0</v>
      </c>
      <c r="I98" s="1021">
        <v>0</v>
      </c>
      <c r="J98" s="1021">
        <v>0</v>
      </c>
      <c r="K98" s="1021">
        <v>0</v>
      </c>
    </row>
    <row r="99" spans="1:11" ht="19.5" customHeight="1" x14ac:dyDescent="0.3">
      <c r="A99" s="1039"/>
      <c r="B99" s="1039"/>
      <c r="C99" s="1040"/>
      <c r="D99" s="1039" t="s">
        <v>938</v>
      </c>
      <c r="E99" s="1039"/>
      <c r="F99" s="1195">
        <f t="shared" ref="F99:G105" si="26">H99+J99</f>
        <v>0</v>
      </c>
      <c r="G99" s="1195">
        <f t="shared" si="26"/>
        <v>0</v>
      </c>
      <c r="H99" s="1021">
        <v>0</v>
      </c>
      <c r="I99" s="1021">
        <v>0</v>
      </c>
      <c r="J99" s="1021">
        <v>0</v>
      </c>
      <c r="K99" s="1021">
        <v>0</v>
      </c>
    </row>
    <row r="100" spans="1:11" ht="19.5" customHeight="1" x14ac:dyDescent="0.3">
      <c r="A100" s="1039"/>
      <c r="B100" s="1039"/>
      <c r="C100" s="1040"/>
      <c r="D100" s="1039" t="s">
        <v>939</v>
      </c>
      <c r="E100" s="1039"/>
      <c r="F100" s="1195">
        <f t="shared" si="26"/>
        <v>0</v>
      </c>
      <c r="G100" s="1195">
        <f t="shared" si="26"/>
        <v>0</v>
      </c>
      <c r="H100" s="1021">
        <v>0</v>
      </c>
      <c r="I100" s="1021">
        <v>0</v>
      </c>
      <c r="J100" s="1021">
        <v>0</v>
      </c>
      <c r="K100" s="1021">
        <v>0</v>
      </c>
    </row>
    <row r="101" spans="1:11" ht="19.5" customHeight="1" x14ac:dyDescent="0.3">
      <c r="A101" s="1039"/>
      <c r="B101" s="1039"/>
      <c r="C101" s="1040" t="s">
        <v>940</v>
      </c>
      <c r="D101" s="1039"/>
      <c r="E101" s="1039"/>
      <c r="F101" s="1195">
        <f t="shared" si="26"/>
        <v>837190</v>
      </c>
      <c r="G101" s="1195">
        <f t="shared" si="26"/>
        <v>837190</v>
      </c>
      <c r="H101" s="1195">
        <f>SUM(H102:H105)</f>
        <v>703428</v>
      </c>
      <c r="I101" s="1195">
        <f t="shared" ref="I101:K101" si="27">SUM(I102:I105)</f>
        <v>703428</v>
      </c>
      <c r="J101" s="1195">
        <f t="shared" si="27"/>
        <v>133762</v>
      </c>
      <c r="K101" s="1195">
        <f t="shared" si="27"/>
        <v>133762</v>
      </c>
    </row>
    <row r="102" spans="1:11" ht="19.5" customHeight="1" x14ac:dyDescent="0.3">
      <c r="A102" s="1039"/>
      <c r="B102" s="1039"/>
      <c r="C102" s="1040"/>
      <c r="D102" s="1039" t="s">
        <v>941</v>
      </c>
      <c r="E102" s="1039"/>
      <c r="F102" s="1195">
        <f t="shared" si="26"/>
        <v>0</v>
      </c>
      <c r="G102" s="1195">
        <f t="shared" si="26"/>
        <v>0</v>
      </c>
      <c r="H102" s="1021">
        <v>0</v>
      </c>
      <c r="I102" s="1021">
        <v>0</v>
      </c>
      <c r="J102" s="1021">
        <v>0</v>
      </c>
      <c r="K102" s="1021">
        <v>0</v>
      </c>
    </row>
    <row r="103" spans="1:11" ht="19.5" customHeight="1" x14ac:dyDescent="0.3">
      <c r="A103" s="1039"/>
      <c r="B103" s="1039"/>
      <c r="C103" s="1040"/>
      <c r="D103" s="1039" t="s">
        <v>942</v>
      </c>
      <c r="E103" s="1039"/>
      <c r="F103" s="1195">
        <f t="shared" si="26"/>
        <v>0</v>
      </c>
      <c r="G103" s="1195">
        <f t="shared" si="26"/>
        <v>0</v>
      </c>
      <c r="H103" s="1021">
        <v>0</v>
      </c>
      <c r="I103" s="1021">
        <v>0</v>
      </c>
      <c r="J103" s="1021">
        <v>0</v>
      </c>
      <c r="K103" s="1021">
        <v>0</v>
      </c>
    </row>
    <row r="104" spans="1:11" ht="19.5" customHeight="1" x14ac:dyDescent="0.3">
      <c r="A104" s="1039"/>
      <c r="B104" s="1039"/>
      <c r="C104" s="1040"/>
      <c r="D104" s="1039" t="s">
        <v>943</v>
      </c>
      <c r="E104" s="1039"/>
      <c r="F104" s="1195">
        <f t="shared" si="26"/>
        <v>0</v>
      </c>
      <c r="G104" s="1195">
        <f t="shared" si="26"/>
        <v>0</v>
      </c>
      <c r="H104" s="1021">
        <v>0</v>
      </c>
      <c r="I104" s="1021">
        <v>0</v>
      </c>
      <c r="J104" s="1021">
        <v>0</v>
      </c>
      <c r="K104" s="1021">
        <v>0</v>
      </c>
    </row>
    <row r="105" spans="1:11" ht="19.5" customHeight="1" x14ac:dyDescent="0.3">
      <c r="A105" s="1039"/>
      <c r="B105" s="1039"/>
      <c r="C105" s="1040"/>
      <c r="D105" s="1039" t="s">
        <v>944</v>
      </c>
      <c r="E105" s="1039"/>
      <c r="F105" s="1195">
        <f t="shared" si="26"/>
        <v>837190</v>
      </c>
      <c r="G105" s="1195">
        <f t="shared" si="26"/>
        <v>837190</v>
      </c>
      <c r="H105" s="1021">
        <v>703428</v>
      </c>
      <c r="I105" s="1021">
        <v>703428</v>
      </c>
      <c r="J105" s="1021">
        <v>133762</v>
      </c>
      <c r="K105" s="1021">
        <v>133762</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8">SUM(F109:F113)</f>
        <v>0</v>
      </c>
      <c r="G108" s="1195">
        <f t="shared" si="28"/>
        <v>0</v>
      </c>
      <c r="H108" s="1195">
        <f>SUM(H109:H113)</f>
        <v>0</v>
      </c>
      <c r="I108" s="1195">
        <f t="shared" ref="I108:K108" si="29">SUM(I109:I113)</f>
        <v>0</v>
      </c>
      <c r="J108" s="1195">
        <f t="shared" si="29"/>
        <v>0</v>
      </c>
      <c r="K108" s="1195">
        <f t="shared" si="29"/>
        <v>0</v>
      </c>
    </row>
    <row r="109" spans="1:11" ht="20.25" customHeight="1" x14ac:dyDescent="0.3">
      <c r="A109" s="1039"/>
      <c r="B109" s="1039"/>
      <c r="C109" s="1040"/>
      <c r="D109" s="1039" t="s">
        <v>946</v>
      </c>
      <c r="E109" s="1039"/>
      <c r="F109" s="1195">
        <f>H109+J109</f>
        <v>0</v>
      </c>
      <c r="G109" s="1195">
        <f>I109+K109</f>
        <v>0</v>
      </c>
      <c r="H109" s="1021">
        <v>0</v>
      </c>
      <c r="I109" s="1021">
        <v>0</v>
      </c>
      <c r="J109" s="1021">
        <v>0</v>
      </c>
      <c r="K109" s="1021">
        <v>0</v>
      </c>
    </row>
    <row r="110" spans="1:11" ht="20.25" customHeight="1" x14ac:dyDescent="0.3">
      <c r="A110" s="1039"/>
      <c r="B110" s="1039"/>
      <c r="C110" s="1040"/>
      <c r="D110" s="1039" t="s">
        <v>947</v>
      </c>
      <c r="E110" s="1039"/>
      <c r="F110" s="1195">
        <f t="shared" ref="F110:G118" si="30">H110+J110</f>
        <v>0</v>
      </c>
      <c r="G110" s="1195">
        <f t="shared" si="30"/>
        <v>0</v>
      </c>
      <c r="H110" s="1021">
        <v>0</v>
      </c>
      <c r="I110" s="1021">
        <v>0</v>
      </c>
      <c r="J110" s="1021">
        <v>0</v>
      </c>
      <c r="K110" s="1021">
        <v>0</v>
      </c>
    </row>
    <row r="111" spans="1:11" ht="20.25" customHeight="1" x14ac:dyDescent="0.3">
      <c r="A111" s="1039"/>
      <c r="B111" s="1039"/>
      <c r="C111" s="1040"/>
      <c r="D111" s="1039" t="s">
        <v>948</v>
      </c>
      <c r="E111" s="1039"/>
      <c r="F111" s="1195">
        <f t="shared" si="30"/>
        <v>0</v>
      </c>
      <c r="G111" s="1195">
        <f t="shared" si="30"/>
        <v>0</v>
      </c>
      <c r="H111" s="1021">
        <v>0</v>
      </c>
      <c r="I111" s="1021">
        <v>0</v>
      </c>
      <c r="J111" s="1021">
        <v>0</v>
      </c>
      <c r="K111" s="1021">
        <v>0</v>
      </c>
    </row>
    <row r="112" spans="1:11" ht="20.25" customHeight="1" x14ac:dyDescent="0.3">
      <c r="A112" s="1039"/>
      <c r="B112" s="1039"/>
      <c r="C112" s="1040"/>
      <c r="D112" s="1039" t="s">
        <v>949</v>
      </c>
      <c r="E112" s="1039"/>
      <c r="F112" s="1195">
        <f t="shared" si="30"/>
        <v>0</v>
      </c>
      <c r="G112" s="1195">
        <f t="shared" si="30"/>
        <v>0</v>
      </c>
      <c r="H112" s="1021">
        <v>0</v>
      </c>
      <c r="I112" s="1021">
        <v>0</v>
      </c>
      <c r="J112" s="1021">
        <v>0</v>
      </c>
      <c r="K112" s="1021">
        <v>0</v>
      </c>
    </row>
    <row r="113" spans="1:11" ht="20.25" customHeight="1" x14ac:dyDescent="0.3">
      <c r="A113" s="1039"/>
      <c r="B113" s="1039"/>
      <c r="C113" s="1040"/>
      <c r="D113" s="1039" t="s">
        <v>950</v>
      </c>
      <c r="E113" s="1039"/>
      <c r="F113" s="1195">
        <f t="shared" si="30"/>
        <v>0</v>
      </c>
      <c r="G113" s="1195">
        <f t="shared" si="30"/>
        <v>0</v>
      </c>
      <c r="H113" s="1021">
        <v>0</v>
      </c>
      <c r="I113" s="1021">
        <v>0</v>
      </c>
      <c r="J113" s="1021">
        <v>0</v>
      </c>
      <c r="K113" s="1021">
        <v>0</v>
      </c>
    </row>
    <row r="114" spans="1:11" ht="20.25" customHeight="1" x14ac:dyDescent="0.3">
      <c r="A114" s="1039"/>
      <c r="B114" s="1039"/>
      <c r="C114" s="1039" t="s">
        <v>951</v>
      </c>
      <c r="D114" s="1039"/>
      <c r="E114" s="1039"/>
      <c r="F114" s="1195">
        <f t="shared" si="30"/>
        <v>0</v>
      </c>
      <c r="G114" s="1195">
        <f t="shared" si="30"/>
        <v>0</v>
      </c>
      <c r="H114" s="1195">
        <f>SUM(H115:H116)</f>
        <v>0</v>
      </c>
      <c r="I114" s="1195">
        <f t="shared" ref="I114:K114" si="31">SUM(I115:I116)</f>
        <v>0</v>
      </c>
      <c r="J114" s="1195">
        <f t="shared" si="31"/>
        <v>0</v>
      </c>
      <c r="K114" s="1195">
        <f t="shared" si="31"/>
        <v>0</v>
      </c>
    </row>
    <row r="115" spans="1:11" ht="20.25" customHeight="1" x14ac:dyDescent="0.3">
      <c r="A115" s="1039"/>
      <c r="B115" s="1039"/>
      <c r="C115" s="1039"/>
      <c r="D115" s="1039" t="s">
        <v>952</v>
      </c>
      <c r="E115" s="1039"/>
      <c r="F115" s="1195">
        <f t="shared" si="30"/>
        <v>0</v>
      </c>
      <c r="G115" s="1195">
        <f t="shared" si="30"/>
        <v>0</v>
      </c>
      <c r="H115" s="1021">
        <v>0</v>
      </c>
      <c r="I115" s="1021">
        <v>0</v>
      </c>
      <c r="J115" s="1021">
        <v>0</v>
      </c>
      <c r="K115" s="1021">
        <v>0</v>
      </c>
    </row>
    <row r="116" spans="1:11" ht="20.25" customHeight="1" x14ac:dyDescent="0.3">
      <c r="A116" s="1039"/>
      <c r="B116" s="1039"/>
      <c r="C116" s="1039"/>
      <c r="D116" s="1039" t="s">
        <v>953</v>
      </c>
      <c r="E116" s="1039"/>
      <c r="F116" s="1195">
        <f t="shared" si="30"/>
        <v>0</v>
      </c>
      <c r="G116" s="1195">
        <f t="shared" si="30"/>
        <v>0</v>
      </c>
      <c r="H116" s="1021">
        <v>0</v>
      </c>
      <c r="I116" s="1021">
        <v>0</v>
      </c>
      <c r="J116" s="1021">
        <v>0</v>
      </c>
      <c r="K116" s="1021">
        <v>0</v>
      </c>
    </row>
    <row r="117" spans="1:11" ht="20.25" customHeight="1" x14ac:dyDescent="0.3">
      <c r="A117" s="1039"/>
      <c r="B117" s="1039"/>
      <c r="C117" s="1039" t="s">
        <v>963</v>
      </c>
      <c r="D117" s="1039"/>
      <c r="E117" s="1039"/>
      <c r="F117" s="1195">
        <f t="shared" si="30"/>
        <v>0</v>
      </c>
      <c r="G117" s="1195">
        <f t="shared" si="30"/>
        <v>0</v>
      </c>
      <c r="H117" s="1021">
        <v>0</v>
      </c>
      <c r="I117" s="1021">
        <v>0</v>
      </c>
      <c r="J117" s="1021">
        <v>0</v>
      </c>
      <c r="K117" s="1021">
        <v>0</v>
      </c>
    </row>
    <row r="118" spans="1:11" ht="20.25" customHeight="1" x14ac:dyDescent="0.3">
      <c r="A118" s="1039"/>
      <c r="B118" s="1042" t="s">
        <v>919</v>
      </c>
      <c r="C118" s="1039"/>
      <c r="D118" s="1039"/>
      <c r="E118" s="1039"/>
      <c r="F118" s="1195">
        <f t="shared" si="30"/>
        <v>12280419</v>
      </c>
      <c r="G118" s="1195">
        <f t="shared" si="30"/>
        <v>12280419</v>
      </c>
      <c r="H118" s="1195">
        <f>H56+H91</f>
        <v>12143890</v>
      </c>
      <c r="I118" s="1195">
        <f t="shared" ref="I118:K118" si="32">I56+I91</f>
        <v>12143890</v>
      </c>
      <c r="J118" s="1195">
        <f t="shared" si="32"/>
        <v>136529</v>
      </c>
      <c r="K118" s="1195">
        <f t="shared" si="32"/>
        <v>136529</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435000</v>
      </c>
      <c r="G120" s="1021">
        <v>435000</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93703</v>
      </c>
      <c r="G122" s="1021">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12809122</v>
      </c>
      <c r="G127" s="1021">
        <f>SUM(G118:G126)</f>
        <v>12809122</v>
      </c>
      <c r="H127" s="1046"/>
      <c r="I127" s="1047"/>
      <c r="J127" s="1047"/>
      <c r="K127" s="1048"/>
    </row>
    <row r="128" spans="1:11" ht="20.25" customHeight="1" x14ac:dyDescent="0.3">
      <c r="A128" s="1039" t="s">
        <v>970</v>
      </c>
      <c r="B128" s="1039"/>
      <c r="C128" s="1039"/>
      <c r="D128" s="1039"/>
      <c r="E128" s="1060"/>
      <c r="F128" s="1195">
        <f>F53-F127</f>
        <v>358211756</v>
      </c>
      <c r="G128" s="1021"/>
      <c r="H128" s="1046"/>
      <c r="I128" s="1047"/>
      <c r="J128" s="1047"/>
      <c r="K128" s="1048"/>
    </row>
    <row r="129" spans="1:11" ht="20.25" customHeight="1" x14ac:dyDescent="0.3">
      <c r="A129" s="1039" t="s">
        <v>2194</v>
      </c>
      <c r="B129" s="1039"/>
      <c r="C129" s="1039"/>
      <c r="D129" s="1039"/>
      <c r="E129" s="1039"/>
      <c r="F129" s="1195">
        <f>SUM(F127:F128)</f>
        <v>371020878</v>
      </c>
      <c r="G129" s="1021"/>
      <c r="H129" s="1046"/>
      <c r="I129" s="1047"/>
      <c r="J129" s="1047"/>
      <c r="K129" s="1048"/>
    </row>
    <row r="130" spans="1:11" ht="20.25" customHeight="1" x14ac:dyDescent="0.3">
      <c r="A130" s="1039" t="s">
        <v>971</v>
      </c>
      <c r="B130" s="1039"/>
      <c r="C130" s="1039"/>
      <c r="D130" s="1039"/>
      <c r="E130" s="1039"/>
      <c r="F130" s="1021">
        <v>44286</v>
      </c>
      <c r="G130" s="1021"/>
      <c r="H130" s="1061"/>
      <c r="I130" s="1047"/>
      <c r="J130" s="1047"/>
      <c r="K130" s="1048"/>
    </row>
    <row r="131" spans="1:11" ht="20.25" customHeight="1" x14ac:dyDescent="0.3">
      <c r="A131" s="1042" t="s">
        <v>972</v>
      </c>
      <c r="B131" s="1039"/>
      <c r="C131" s="1039"/>
      <c r="D131" s="1039"/>
      <c r="E131" s="1039"/>
      <c r="F131" s="1195">
        <f>F53-F127+F130</f>
        <v>358256042</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2243</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2297</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15515635</v>
      </c>
      <c r="G7" s="1195">
        <f t="shared" si="0"/>
        <v>54159456</v>
      </c>
      <c r="H7" s="1195">
        <f>H8+H18+H19+H20+H21+H22+H25+H31+H34+H35+H36</f>
        <v>15511123</v>
      </c>
      <c r="I7" s="1195">
        <f t="shared" ref="I7:K7" si="1">I8+I18+I19+I20+I21+I22+I25+I31+I34+I35+I36</f>
        <v>54122232</v>
      </c>
      <c r="J7" s="1195">
        <f t="shared" si="1"/>
        <v>4512</v>
      </c>
      <c r="K7" s="1195">
        <f t="shared" si="1"/>
        <v>37224</v>
      </c>
    </row>
    <row r="8" spans="1:12" ht="19.5" customHeight="1" x14ac:dyDescent="0.3">
      <c r="A8" s="1039"/>
      <c r="B8" s="1039"/>
      <c r="C8" s="1040" t="s">
        <v>888</v>
      </c>
      <c r="D8" s="1039"/>
      <c r="E8" s="1039"/>
      <c r="F8" s="1195">
        <f t="shared" ref="F8:G8" si="2">F9+F10+F11+F12+F13+F16+F17</f>
        <v>13295446</v>
      </c>
      <c r="G8" s="1195">
        <f t="shared" si="2"/>
        <v>49559727</v>
      </c>
      <c r="H8" s="1195">
        <f>H9+H10+H11+H12+H13+H16+H17</f>
        <v>13295446</v>
      </c>
      <c r="I8" s="1195">
        <f t="shared" ref="I8:K8" si="3">I9+I10+I11+I12+I13+I16+I17</f>
        <v>49559727</v>
      </c>
      <c r="J8" s="1195">
        <f t="shared" si="3"/>
        <v>0</v>
      </c>
      <c r="K8" s="1195">
        <f t="shared" si="3"/>
        <v>0</v>
      </c>
    </row>
    <row r="9" spans="1:12" ht="19.5" customHeight="1" x14ac:dyDescent="0.3">
      <c r="A9" s="1039"/>
      <c r="B9" s="1039"/>
      <c r="C9" s="1040"/>
      <c r="D9" s="1039" t="s">
        <v>889</v>
      </c>
      <c r="E9" s="1023"/>
      <c r="F9" s="1195">
        <f>H9+J9</f>
        <v>12515</v>
      </c>
      <c r="G9" s="1195">
        <f>I9+K9</f>
        <v>23370</v>
      </c>
      <c r="H9" s="1021">
        <v>12515</v>
      </c>
      <c r="I9" s="1021">
        <f>10855+H9</f>
        <v>23370</v>
      </c>
      <c r="J9" s="1021">
        <v>0</v>
      </c>
      <c r="K9" s="1021">
        <v>0</v>
      </c>
    </row>
    <row r="10" spans="1:12" ht="19.5" customHeight="1" x14ac:dyDescent="0.3">
      <c r="A10" s="1039"/>
      <c r="B10" s="1039"/>
      <c r="C10" s="1040"/>
      <c r="D10" s="1039" t="s">
        <v>890</v>
      </c>
      <c r="E10" s="1039"/>
      <c r="F10" s="1195">
        <f t="shared" ref="F10:G12" si="4">H10+J10</f>
        <v>42826</v>
      </c>
      <c r="G10" s="1195">
        <f t="shared" si="4"/>
        <v>98722</v>
      </c>
      <c r="H10" s="1021">
        <v>42826</v>
      </c>
      <c r="I10" s="1021">
        <f>55896+H10</f>
        <v>98722</v>
      </c>
      <c r="J10" s="1021">
        <v>0</v>
      </c>
      <c r="K10" s="1021">
        <v>0</v>
      </c>
    </row>
    <row r="11" spans="1:12" ht="19.5" customHeight="1" x14ac:dyDescent="0.3">
      <c r="A11" s="1039"/>
      <c r="B11" s="1039"/>
      <c r="C11" s="1040"/>
      <c r="D11" s="1039" t="s">
        <v>891</v>
      </c>
      <c r="E11" s="1039"/>
      <c r="F11" s="1195">
        <f t="shared" si="4"/>
        <v>1735</v>
      </c>
      <c r="G11" s="1195">
        <f t="shared" si="4"/>
        <v>4242</v>
      </c>
      <c r="H11" s="1021">
        <v>1735</v>
      </c>
      <c r="I11" s="1021">
        <f>2507+H11</f>
        <v>4242</v>
      </c>
      <c r="J11" s="1021">
        <v>0</v>
      </c>
      <c r="K11" s="1021">
        <v>0</v>
      </c>
    </row>
    <row r="12" spans="1:12" ht="19.5" customHeight="1" x14ac:dyDescent="0.3">
      <c r="A12" s="1039"/>
      <c r="B12" s="1039"/>
      <c r="C12" s="1040"/>
      <c r="D12" s="1039" t="s">
        <v>892</v>
      </c>
      <c r="E12" s="1039"/>
      <c r="F12" s="1195">
        <f t="shared" si="4"/>
        <v>0</v>
      </c>
      <c r="G12" s="1195">
        <f t="shared" si="4"/>
        <v>0</v>
      </c>
      <c r="H12" s="1021">
        <v>0</v>
      </c>
      <c r="I12" s="1021">
        <v>0</v>
      </c>
      <c r="J12" s="1021">
        <v>0</v>
      </c>
      <c r="K12" s="1021">
        <v>0</v>
      </c>
    </row>
    <row r="13" spans="1:12" ht="19.5" customHeight="1" x14ac:dyDescent="0.3">
      <c r="A13" s="1039"/>
      <c r="B13" s="1039"/>
      <c r="C13" s="1040"/>
      <c r="D13" s="1039" t="s">
        <v>893</v>
      </c>
      <c r="E13" s="1039"/>
      <c r="F13" s="1195">
        <f>H13+J13</f>
        <v>14506</v>
      </c>
      <c r="G13" s="1195">
        <f>I13+K13</f>
        <v>45264</v>
      </c>
      <c r="H13" s="1195">
        <f>SUM(H14:H15)</f>
        <v>14506</v>
      </c>
      <c r="I13" s="1195">
        <f t="shared" ref="I13:K13" si="5">SUM(I14:I15)</f>
        <v>45264</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v>0</v>
      </c>
      <c r="J14" s="1021">
        <v>0</v>
      </c>
      <c r="K14" s="1021">
        <v>0</v>
      </c>
    </row>
    <row r="15" spans="1:12" ht="19.5" customHeight="1" x14ac:dyDescent="0.3">
      <c r="A15" s="1039"/>
      <c r="B15" s="1039"/>
      <c r="C15" s="1040"/>
      <c r="D15" s="1039"/>
      <c r="E15" s="1039" t="s">
        <v>895</v>
      </c>
      <c r="F15" s="1195">
        <f t="shared" si="6"/>
        <v>14506</v>
      </c>
      <c r="G15" s="1195">
        <f t="shared" si="6"/>
        <v>45264</v>
      </c>
      <c r="H15" s="1021">
        <v>14506</v>
      </c>
      <c r="I15" s="1021">
        <f>30758+H15</f>
        <v>45264</v>
      </c>
      <c r="J15" s="1021">
        <v>0</v>
      </c>
      <c r="K15" s="1021">
        <v>0</v>
      </c>
    </row>
    <row r="16" spans="1:12" ht="19.5" customHeight="1" x14ac:dyDescent="0.3">
      <c r="A16" s="1039"/>
      <c r="B16" s="1039"/>
      <c r="C16" s="1040"/>
      <c r="D16" s="1039" t="s">
        <v>896</v>
      </c>
      <c r="E16" s="1039"/>
      <c r="F16" s="1195">
        <f t="shared" si="6"/>
        <v>13223864</v>
      </c>
      <c r="G16" s="1195">
        <f t="shared" si="6"/>
        <v>49388129</v>
      </c>
      <c r="H16" s="1021">
        <v>13223864</v>
      </c>
      <c r="I16" s="1021">
        <f>36164265+H16</f>
        <v>49388129</v>
      </c>
      <c r="J16" s="1021">
        <v>0</v>
      </c>
      <c r="K16" s="1021">
        <v>0</v>
      </c>
    </row>
    <row r="17" spans="1:11" ht="19.5" customHeight="1" x14ac:dyDescent="0.3">
      <c r="A17" s="1039"/>
      <c r="B17" s="1039"/>
      <c r="C17" s="1040"/>
      <c r="D17" s="1039" t="s">
        <v>897</v>
      </c>
      <c r="E17" s="1039"/>
      <c r="F17" s="1195">
        <f t="shared" si="6"/>
        <v>0</v>
      </c>
      <c r="G17" s="1195">
        <f t="shared" si="6"/>
        <v>0</v>
      </c>
      <c r="H17" s="1021">
        <v>0</v>
      </c>
      <c r="I17" s="1021">
        <v>0</v>
      </c>
      <c r="J17" s="1021">
        <v>0</v>
      </c>
      <c r="K17" s="1021">
        <v>0</v>
      </c>
    </row>
    <row r="18" spans="1:11" ht="19.5" customHeight="1" x14ac:dyDescent="0.3">
      <c r="A18" s="1039"/>
      <c r="B18" s="1039"/>
      <c r="C18" s="1041" t="s">
        <v>898</v>
      </c>
      <c r="D18" s="1039"/>
      <c r="E18" s="1039"/>
      <c r="F18" s="1195">
        <f t="shared" si="6"/>
        <v>0</v>
      </c>
      <c r="G18" s="1195">
        <f t="shared" si="6"/>
        <v>0</v>
      </c>
      <c r="H18" s="1021">
        <v>0</v>
      </c>
      <c r="I18" s="1021">
        <v>0</v>
      </c>
      <c r="J18" s="1021">
        <v>0</v>
      </c>
      <c r="K18" s="1021">
        <v>0</v>
      </c>
    </row>
    <row r="19" spans="1:11" ht="19.5" customHeight="1" x14ac:dyDescent="0.3">
      <c r="A19" s="1039"/>
      <c r="B19" s="1039"/>
      <c r="C19" s="1041" t="s">
        <v>899</v>
      </c>
      <c r="D19" s="1039"/>
      <c r="E19" s="1039"/>
      <c r="F19" s="1195">
        <f t="shared" si="6"/>
        <v>28</v>
      </c>
      <c r="G19" s="1195">
        <f t="shared" si="6"/>
        <v>28</v>
      </c>
      <c r="H19" s="1021">
        <v>28</v>
      </c>
      <c r="I19" s="1021">
        <v>28</v>
      </c>
      <c r="J19" s="1021">
        <v>0</v>
      </c>
      <c r="K19" s="1021">
        <v>0</v>
      </c>
    </row>
    <row r="20" spans="1:11" ht="19.5" customHeight="1" x14ac:dyDescent="0.3">
      <c r="A20" s="1039"/>
      <c r="B20" s="1039"/>
      <c r="C20" s="1041" t="s">
        <v>900</v>
      </c>
      <c r="D20" s="1039"/>
      <c r="E20" s="1039"/>
      <c r="F20" s="1195">
        <f t="shared" si="6"/>
        <v>609260</v>
      </c>
      <c r="G20" s="1195">
        <f t="shared" si="6"/>
        <v>1049160</v>
      </c>
      <c r="H20" s="1021">
        <v>609260</v>
      </c>
      <c r="I20" s="1021">
        <f>439900+H20</f>
        <v>1049160</v>
      </c>
      <c r="J20" s="1021">
        <v>0</v>
      </c>
      <c r="K20" s="1021">
        <v>0</v>
      </c>
    </row>
    <row r="21" spans="1:11" ht="19.5" customHeight="1" x14ac:dyDescent="0.3">
      <c r="A21" s="1039"/>
      <c r="B21" s="1039"/>
      <c r="C21" s="1041" t="s">
        <v>901</v>
      </c>
      <c r="D21" s="1039"/>
      <c r="E21" s="1039"/>
      <c r="F21" s="1195">
        <f t="shared" si="6"/>
        <v>0</v>
      </c>
      <c r="G21" s="1195">
        <f t="shared" si="6"/>
        <v>0</v>
      </c>
      <c r="H21" s="1021">
        <v>0</v>
      </c>
      <c r="I21" s="1021">
        <v>0</v>
      </c>
      <c r="J21" s="1021">
        <v>0</v>
      </c>
      <c r="K21" s="1021">
        <v>0</v>
      </c>
    </row>
    <row r="22" spans="1:11" ht="19.5" customHeight="1" x14ac:dyDescent="0.3">
      <c r="A22" s="1039"/>
      <c r="B22" s="1039"/>
      <c r="C22" s="1041" t="s">
        <v>902</v>
      </c>
      <c r="D22" s="1039"/>
      <c r="E22" s="1039"/>
      <c r="F22" s="1195">
        <f t="shared" si="6"/>
        <v>185700</v>
      </c>
      <c r="G22" s="1195">
        <f t="shared" si="6"/>
        <v>328689</v>
      </c>
      <c r="H22" s="1195">
        <f>SUM(H23:H24)</f>
        <v>185700</v>
      </c>
      <c r="I22" s="1195">
        <f t="shared" ref="I22:K22" si="7">SUM(I23:I24)</f>
        <v>328689</v>
      </c>
      <c r="J22" s="1195">
        <f t="shared" si="7"/>
        <v>0</v>
      </c>
      <c r="K22" s="1195">
        <f t="shared" si="7"/>
        <v>0</v>
      </c>
    </row>
    <row r="23" spans="1:11" ht="19.5" customHeight="1" x14ac:dyDescent="0.3">
      <c r="A23" s="1039"/>
      <c r="B23" s="1039"/>
      <c r="C23" s="1023"/>
      <c r="D23" s="1041" t="s">
        <v>903</v>
      </c>
      <c r="E23" s="1039"/>
      <c r="F23" s="1195">
        <f t="shared" si="6"/>
        <v>185700</v>
      </c>
      <c r="G23" s="1195">
        <f t="shared" si="6"/>
        <v>328689</v>
      </c>
      <c r="H23" s="1021">
        <v>185700</v>
      </c>
      <c r="I23" s="1021">
        <f>142989+H23</f>
        <v>328689</v>
      </c>
      <c r="J23" s="1021">
        <v>0</v>
      </c>
      <c r="K23" s="1021">
        <v>0</v>
      </c>
    </row>
    <row r="24" spans="1:11" ht="19.5" customHeight="1" x14ac:dyDescent="0.3">
      <c r="A24" s="1039"/>
      <c r="B24" s="1039"/>
      <c r="C24" s="1039"/>
      <c r="D24" s="1039" t="s">
        <v>904</v>
      </c>
      <c r="E24" s="1039"/>
      <c r="F24" s="1195">
        <f t="shared" si="6"/>
        <v>0</v>
      </c>
      <c r="G24" s="1195">
        <f t="shared" si="6"/>
        <v>0</v>
      </c>
      <c r="H24" s="1021">
        <v>0</v>
      </c>
      <c r="I24" s="1021">
        <v>0</v>
      </c>
      <c r="J24" s="1021">
        <v>0</v>
      </c>
      <c r="K24" s="1021">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v>0</v>
      </c>
    </row>
    <row r="27" spans="1:11" ht="19.5" customHeight="1" x14ac:dyDescent="0.3">
      <c r="A27" s="1039"/>
      <c r="B27" s="1039"/>
      <c r="C27" s="1039"/>
      <c r="D27" s="1039" t="s">
        <v>907</v>
      </c>
      <c r="E27" s="1039"/>
      <c r="F27" s="1195">
        <f t="shared" si="6"/>
        <v>0</v>
      </c>
      <c r="G27" s="1195">
        <f t="shared" si="6"/>
        <v>0</v>
      </c>
      <c r="H27" s="1021">
        <v>0</v>
      </c>
      <c r="I27" s="1021">
        <v>0</v>
      </c>
      <c r="J27" s="1021">
        <v>0</v>
      </c>
      <c r="K27" s="1021">
        <v>0</v>
      </c>
    </row>
    <row r="28" spans="1:11" ht="19.5" customHeight="1" x14ac:dyDescent="0.3">
      <c r="A28" s="1039"/>
      <c r="B28" s="1039"/>
      <c r="C28" s="1039"/>
      <c r="D28" s="1039" t="s">
        <v>908</v>
      </c>
      <c r="E28" s="1039"/>
      <c r="F28" s="1195">
        <f t="shared" si="6"/>
        <v>0</v>
      </c>
      <c r="G28" s="1195">
        <f t="shared" si="6"/>
        <v>0</v>
      </c>
      <c r="H28" s="1021">
        <v>0</v>
      </c>
      <c r="I28" s="1021">
        <v>0</v>
      </c>
      <c r="J28" s="1021">
        <v>0</v>
      </c>
      <c r="K28" s="1021">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1407500</v>
      </c>
      <c r="G31" s="1195">
        <f>I31+K31</f>
        <v>3008691</v>
      </c>
      <c r="H31" s="1195">
        <f>SUM(H32:H33)</f>
        <v>1407500</v>
      </c>
      <c r="I31" s="1195">
        <f t="shared" ref="I31:K31" si="8">SUM(I32:I33)</f>
        <v>3008691</v>
      </c>
      <c r="J31" s="1195">
        <f t="shared" si="8"/>
        <v>0</v>
      </c>
      <c r="K31" s="1195">
        <f t="shared" si="8"/>
        <v>0</v>
      </c>
    </row>
    <row r="32" spans="1:11" ht="19.5" customHeight="1" x14ac:dyDescent="0.3">
      <c r="A32" s="1039"/>
      <c r="B32" s="1039"/>
      <c r="C32" s="1039"/>
      <c r="D32" s="1039" t="s">
        <v>910</v>
      </c>
      <c r="E32" s="1039"/>
      <c r="F32" s="1195">
        <f t="shared" ref="F32:G42" si="9">H32+J32</f>
        <v>1407500</v>
      </c>
      <c r="G32" s="1195">
        <f t="shared" si="9"/>
        <v>3008691</v>
      </c>
      <c r="H32" s="1021">
        <v>1407500</v>
      </c>
      <c r="I32" s="1021">
        <f>1601191+H32</f>
        <v>3008691</v>
      </c>
      <c r="J32" s="1021">
        <v>0</v>
      </c>
      <c r="K32" s="1021">
        <v>0</v>
      </c>
    </row>
    <row r="33" spans="1:11" ht="19.5" customHeight="1" x14ac:dyDescent="0.3">
      <c r="A33" s="1039"/>
      <c r="B33" s="1039"/>
      <c r="C33" s="1039"/>
      <c r="D33" s="1039" t="s">
        <v>911</v>
      </c>
      <c r="E33" s="1039"/>
      <c r="F33" s="1195">
        <f t="shared" si="9"/>
        <v>0</v>
      </c>
      <c r="G33" s="1195">
        <f t="shared" si="9"/>
        <v>0</v>
      </c>
      <c r="H33" s="1021">
        <v>0</v>
      </c>
      <c r="I33" s="1021">
        <v>0</v>
      </c>
      <c r="J33" s="1021">
        <v>0</v>
      </c>
      <c r="K33" s="1021">
        <v>0</v>
      </c>
    </row>
    <row r="34" spans="1:11" ht="19.5" customHeight="1" x14ac:dyDescent="0.3">
      <c r="A34" s="1039"/>
      <c r="B34" s="1039"/>
      <c r="C34" s="1039" t="s">
        <v>912</v>
      </c>
      <c r="D34" s="1039"/>
      <c r="E34" s="1039"/>
      <c r="F34" s="1195">
        <f t="shared" si="9"/>
        <v>0</v>
      </c>
      <c r="G34" s="1195">
        <f t="shared" si="9"/>
        <v>0</v>
      </c>
      <c r="H34" s="1021">
        <v>0</v>
      </c>
      <c r="I34" s="1021">
        <v>0</v>
      </c>
      <c r="J34" s="1021">
        <v>0</v>
      </c>
      <c r="K34" s="1021">
        <v>0</v>
      </c>
    </row>
    <row r="35" spans="1:11" ht="19.5" customHeight="1" x14ac:dyDescent="0.3">
      <c r="A35" s="1039"/>
      <c r="B35" s="1039"/>
      <c r="C35" s="1039" t="s">
        <v>913</v>
      </c>
      <c r="D35" s="1039"/>
      <c r="E35" s="1039"/>
      <c r="F35" s="1195">
        <f t="shared" si="9"/>
        <v>0</v>
      </c>
      <c r="G35" s="1195">
        <f t="shared" si="9"/>
        <v>0</v>
      </c>
      <c r="H35" s="1021">
        <v>0</v>
      </c>
      <c r="I35" s="1021">
        <v>0</v>
      </c>
      <c r="J35" s="1021">
        <v>0</v>
      </c>
      <c r="K35" s="1021">
        <v>0</v>
      </c>
    </row>
    <row r="36" spans="1:11" ht="19.5" customHeight="1" x14ac:dyDescent="0.3">
      <c r="A36" s="1039"/>
      <c r="B36" s="1039"/>
      <c r="C36" s="1039" t="s">
        <v>914</v>
      </c>
      <c r="D36" s="1039"/>
      <c r="E36" s="1039"/>
      <c r="F36" s="1195">
        <f t="shared" si="9"/>
        <v>17701</v>
      </c>
      <c r="G36" s="1195">
        <f t="shared" si="9"/>
        <v>213161</v>
      </c>
      <c r="H36" s="1021">
        <v>13189</v>
      </c>
      <c r="I36" s="1021">
        <f>162748+H36</f>
        <v>175937</v>
      </c>
      <c r="J36" s="1021">
        <v>4512</v>
      </c>
      <c r="K36" s="1021">
        <f>32712+J36</f>
        <v>37224</v>
      </c>
    </row>
    <row r="37" spans="1:11" ht="19.5" customHeight="1" x14ac:dyDescent="0.3">
      <c r="A37" s="1039"/>
      <c r="B37" s="1039" t="s">
        <v>962</v>
      </c>
      <c r="C37" s="1039"/>
      <c r="D37" s="1039"/>
      <c r="E37" s="1039"/>
      <c r="F37" s="1195">
        <f t="shared" si="9"/>
        <v>0</v>
      </c>
      <c r="G37" s="1195">
        <f t="shared" si="9"/>
        <v>0</v>
      </c>
      <c r="H37" s="1021">
        <f>SUM(H38)</f>
        <v>0</v>
      </c>
      <c r="I37" s="1021">
        <f t="shared" ref="I37:K37" si="10">SUM(I38)</f>
        <v>0</v>
      </c>
      <c r="J37" s="1021">
        <f t="shared" si="10"/>
        <v>0</v>
      </c>
      <c r="K37" s="1021">
        <f t="shared" si="10"/>
        <v>0</v>
      </c>
    </row>
    <row r="38" spans="1:11" ht="19.5" customHeight="1" x14ac:dyDescent="0.3">
      <c r="A38" s="1039"/>
      <c r="B38" s="1039"/>
      <c r="C38" s="1039" t="s">
        <v>915</v>
      </c>
      <c r="D38" s="1039"/>
      <c r="E38" s="1039"/>
      <c r="F38" s="1195">
        <f t="shared" si="9"/>
        <v>0</v>
      </c>
      <c r="G38" s="1195">
        <f t="shared" si="9"/>
        <v>0</v>
      </c>
      <c r="H38" s="1021">
        <f>SUM(H39:H42)</f>
        <v>0</v>
      </c>
      <c r="I38" s="1021">
        <v>0</v>
      </c>
      <c r="J38" s="1021">
        <v>0</v>
      </c>
      <c r="K38" s="1021">
        <v>0</v>
      </c>
    </row>
    <row r="39" spans="1:11" ht="19.5" customHeight="1" x14ac:dyDescent="0.3">
      <c r="A39" s="1039"/>
      <c r="B39" s="1039"/>
      <c r="C39" s="1039"/>
      <c r="D39" s="1039" t="s">
        <v>916</v>
      </c>
      <c r="E39" s="1039"/>
      <c r="F39" s="1195">
        <f t="shared" si="9"/>
        <v>0</v>
      </c>
      <c r="G39" s="1195">
        <f t="shared" si="9"/>
        <v>0</v>
      </c>
      <c r="H39" s="1021">
        <v>0</v>
      </c>
      <c r="I39" s="1021">
        <v>0</v>
      </c>
      <c r="J39" s="1021">
        <v>0</v>
      </c>
      <c r="K39" s="1021">
        <v>0</v>
      </c>
    </row>
    <row r="40" spans="1:11" ht="19.5" customHeight="1" x14ac:dyDescent="0.3">
      <c r="A40" s="1039"/>
      <c r="B40" s="1039"/>
      <c r="C40" s="1039"/>
      <c r="D40" s="1039" t="s">
        <v>917</v>
      </c>
      <c r="E40" s="1039"/>
      <c r="F40" s="1195">
        <f t="shared" si="9"/>
        <v>0</v>
      </c>
      <c r="G40" s="1195">
        <f t="shared" si="9"/>
        <v>0</v>
      </c>
      <c r="H40" s="1021">
        <v>0</v>
      </c>
      <c r="I40" s="1021">
        <v>0</v>
      </c>
      <c r="J40" s="1021">
        <v>0</v>
      </c>
      <c r="K40" s="1021">
        <v>0</v>
      </c>
    </row>
    <row r="41" spans="1:11" ht="19.5" customHeight="1" x14ac:dyDescent="0.3">
      <c r="A41" s="1039"/>
      <c r="B41" s="1039"/>
      <c r="C41" s="1039"/>
      <c r="D41" s="1039" t="s">
        <v>918</v>
      </c>
      <c r="E41" s="1039"/>
      <c r="F41" s="1195">
        <f t="shared" si="9"/>
        <v>0</v>
      </c>
      <c r="G41" s="1195">
        <f t="shared" si="9"/>
        <v>0</v>
      </c>
      <c r="H41" s="1021">
        <v>0</v>
      </c>
      <c r="I41" s="1021">
        <v>0</v>
      </c>
      <c r="J41" s="1021">
        <v>0</v>
      </c>
      <c r="K41" s="1021">
        <v>0</v>
      </c>
    </row>
    <row r="42" spans="1:11" ht="19.5" customHeight="1" x14ac:dyDescent="0.3">
      <c r="A42" s="1039"/>
      <c r="B42" s="1039"/>
      <c r="C42" s="1039"/>
      <c r="D42" s="1039" t="s">
        <v>904</v>
      </c>
      <c r="E42" s="1039"/>
      <c r="F42" s="1195">
        <f t="shared" si="9"/>
        <v>0</v>
      </c>
      <c r="G42" s="1195">
        <f t="shared" si="9"/>
        <v>0</v>
      </c>
      <c r="H42" s="1021"/>
      <c r="I42" s="1021">
        <v>0</v>
      </c>
      <c r="J42" s="1021">
        <v>0</v>
      </c>
      <c r="K42" s="1021">
        <v>0</v>
      </c>
    </row>
    <row r="43" spans="1:11" ht="19.5" customHeight="1" x14ac:dyDescent="0.3">
      <c r="A43" s="1039"/>
      <c r="B43" s="1042" t="s">
        <v>919</v>
      </c>
      <c r="C43" s="1039"/>
      <c r="D43" s="1039"/>
      <c r="E43" s="1039"/>
      <c r="F43" s="1195">
        <f>F37+F7</f>
        <v>15515635</v>
      </c>
      <c r="G43" s="1195">
        <f t="shared" ref="G43:K43" si="11">G37+G7</f>
        <v>54159456</v>
      </c>
      <c r="H43" s="1195">
        <f t="shared" si="11"/>
        <v>15511123</v>
      </c>
      <c r="I43" s="1195">
        <f t="shared" si="11"/>
        <v>54122232</v>
      </c>
      <c r="J43" s="1195">
        <f t="shared" si="11"/>
        <v>4512</v>
      </c>
      <c r="K43" s="1195">
        <f t="shared" si="11"/>
        <v>37224</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15515635</v>
      </c>
      <c r="G51" s="1195">
        <f>SUM(G43:G50)</f>
        <v>54159456</v>
      </c>
      <c r="H51" s="1046"/>
      <c r="I51" s="1047"/>
      <c r="J51" s="1047"/>
      <c r="K51" s="1048"/>
    </row>
    <row r="52" spans="1:11" ht="19.5" customHeight="1" x14ac:dyDescent="0.3">
      <c r="A52" s="1042" t="s">
        <v>927</v>
      </c>
      <c r="B52" s="1039"/>
      <c r="C52" s="1039"/>
      <c r="D52" s="1039"/>
      <c r="E52" s="1050"/>
      <c r="F52" s="1021">
        <v>358211756</v>
      </c>
      <c r="G52" s="1021"/>
      <c r="H52" s="1046"/>
      <c r="I52" s="1047"/>
      <c r="J52" s="1047"/>
      <c r="K52" s="1048"/>
    </row>
    <row r="53" spans="1:11" ht="19.5" customHeight="1" x14ac:dyDescent="0.3">
      <c r="A53" s="1042" t="s">
        <v>2192</v>
      </c>
      <c r="B53" s="1039"/>
      <c r="C53" s="1039"/>
      <c r="D53" s="1039"/>
      <c r="E53" s="1050"/>
      <c r="F53" s="1195">
        <f>SUM(F51:F52)</f>
        <v>373727391</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8276181</v>
      </c>
      <c r="G56" s="1195">
        <f>I56+K56</f>
        <v>19716643</v>
      </c>
      <c r="H56" s="1195">
        <f>H57+H62+H66+H71+H77+H82+H85+H88</f>
        <v>8276181</v>
      </c>
      <c r="I56" s="1195">
        <f t="shared" ref="I56:K56" si="12">I57+I62+I66+I71+I77+I82+I85+I88</f>
        <v>19716643</v>
      </c>
      <c r="J56" s="1195">
        <f t="shared" si="12"/>
        <v>0</v>
      </c>
      <c r="K56" s="1195">
        <f t="shared" si="12"/>
        <v>0</v>
      </c>
    </row>
    <row r="57" spans="1:11" ht="19.5" customHeight="1" x14ac:dyDescent="0.3">
      <c r="A57" s="1039"/>
      <c r="B57" s="1039"/>
      <c r="C57" s="1040" t="s">
        <v>931</v>
      </c>
      <c r="D57" s="1039"/>
      <c r="E57" s="1039"/>
      <c r="F57" s="1195">
        <f t="shared" ref="F57:G79" si="13">H57+J57</f>
        <v>4843907</v>
      </c>
      <c r="G57" s="1195">
        <f t="shared" si="13"/>
        <v>12118298</v>
      </c>
      <c r="H57" s="1195">
        <f>SUM(H58:H61)</f>
        <v>4843907</v>
      </c>
      <c r="I57" s="1195">
        <f t="shared" ref="I57:K57" si="14">SUM(I58:I61)</f>
        <v>12118298</v>
      </c>
      <c r="J57" s="1195">
        <f t="shared" si="14"/>
        <v>0</v>
      </c>
      <c r="K57" s="1195">
        <f t="shared" si="14"/>
        <v>0</v>
      </c>
    </row>
    <row r="58" spans="1:11" ht="19.5" customHeight="1" x14ac:dyDescent="0.3">
      <c r="A58" s="1039"/>
      <c r="B58" s="1039"/>
      <c r="C58" s="1040"/>
      <c r="D58" s="1039" t="s">
        <v>932</v>
      </c>
      <c r="E58" s="1039"/>
      <c r="F58" s="1195">
        <f t="shared" si="13"/>
        <v>1449215</v>
      </c>
      <c r="G58" s="1195">
        <f t="shared" si="13"/>
        <v>4413000</v>
      </c>
      <c r="H58" s="1021">
        <v>1449215</v>
      </c>
      <c r="I58" s="1021">
        <f>2963785+H58</f>
        <v>4413000</v>
      </c>
      <c r="J58" s="1021">
        <v>0</v>
      </c>
      <c r="K58" s="1021">
        <v>0</v>
      </c>
    </row>
    <row r="59" spans="1:11" ht="19.5" customHeight="1" x14ac:dyDescent="0.3">
      <c r="A59" s="1039"/>
      <c r="B59" s="1039"/>
      <c r="C59" s="1040"/>
      <c r="D59" s="1039" t="s">
        <v>933</v>
      </c>
      <c r="E59" s="1039"/>
      <c r="F59" s="1195">
        <f t="shared" si="13"/>
        <v>1202606</v>
      </c>
      <c r="G59" s="1195">
        <f t="shared" si="13"/>
        <v>2760573</v>
      </c>
      <c r="H59" s="1021">
        <v>1202606</v>
      </c>
      <c r="I59" s="1021">
        <f>1557967+H59</f>
        <v>2760573</v>
      </c>
      <c r="J59" s="1021">
        <v>0</v>
      </c>
      <c r="K59" s="1021">
        <v>0</v>
      </c>
    </row>
    <row r="60" spans="1:11" ht="19.5" customHeight="1" x14ac:dyDescent="0.3">
      <c r="A60" s="1039"/>
      <c r="B60" s="1039"/>
      <c r="C60" s="1040"/>
      <c r="D60" s="1039" t="s">
        <v>934</v>
      </c>
      <c r="E60" s="1039"/>
      <c r="F60" s="1195">
        <f t="shared" si="13"/>
        <v>2154895</v>
      </c>
      <c r="G60" s="1195">
        <f t="shared" si="13"/>
        <v>4895762</v>
      </c>
      <c r="H60" s="1021">
        <v>2154895</v>
      </c>
      <c r="I60" s="1021">
        <f>2740867+H60</f>
        <v>4895762</v>
      </c>
      <c r="J60" s="1021">
        <v>0</v>
      </c>
      <c r="K60" s="1021">
        <v>0</v>
      </c>
    </row>
    <row r="61" spans="1:11" ht="19.5" customHeight="1" x14ac:dyDescent="0.3">
      <c r="A61" s="1039"/>
      <c r="B61" s="1039"/>
      <c r="C61" s="1040"/>
      <c r="D61" s="1039" t="s">
        <v>935</v>
      </c>
      <c r="E61" s="1039"/>
      <c r="F61" s="1195">
        <f t="shared" si="13"/>
        <v>37191</v>
      </c>
      <c r="G61" s="1195">
        <f t="shared" si="13"/>
        <v>48963</v>
      </c>
      <c r="H61" s="1021">
        <v>37191</v>
      </c>
      <c r="I61" s="1021">
        <f>11772+H61</f>
        <v>48963</v>
      </c>
      <c r="J61" s="1021">
        <v>0</v>
      </c>
      <c r="K61" s="1021">
        <v>0</v>
      </c>
    </row>
    <row r="62" spans="1:11" ht="19.5" customHeight="1" x14ac:dyDescent="0.3">
      <c r="A62" s="1039"/>
      <c r="B62" s="1039"/>
      <c r="C62" s="1040" t="s">
        <v>936</v>
      </c>
      <c r="D62" s="1039"/>
      <c r="E62" s="1039"/>
      <c r="F62" s="1195">
        <f t="shared" si="13"/>
        <v>131712</v>
      </c>
      <c r="G62" s="1195">
        <f t="shared" si="13"/>
        <v>426703</v>
      </c>
      <c r="H62" s="1195">
        <f>SUM(H63:H65)</f>
        <v>131712</v>
      </c>
      <c r="I62" s="1195">
        <f t="shared" ref="I62:K62" si="15">SUM(I63:I65)</f>
        <v>426703</v>
      </c>
      <c r="J62" s="1195">
        <f t="shared" si="15"/>
        <v>0</v>
      </c>
      <c r="K62" s="1195">
        <f t="shared" si="15"/>
        <v>0</v>
      </c>
    </row>
    <row r="63" spans="1:11" ht="19.5" customHeight="1" x14ac:dyDescent="0.3">
      <c r="A63" s="1039"/>
      <c r="B63" s="1039"/>
      <c r="C63" s="1040"/>
      <c r="D63" s="1039" t="s">
        <v>937</v>
      </c>
      <c r="E63" s="1039"/>
      <c r="F63" s="1195">
        <f t="shared" si="13"/>
        <v>0</v>
      </c>
      <c r="G63" s="1195">
        <f t="shared" si="13"/>
        <v>0</v>
      </c>
      <c r="H63" s="1021">
        <v>0</v>
      </c>
      <c r="I63" s="1021">
        <v>0</v>
      </c>
      <c r="J63" s="1021">
        <v>0</v>
      </c>
      <c r="K63" s="1021">
        <v>0</v>
      </c>
    </row>
    <row r="64" spans="1:11" ht="19.5" customHeight="1" x14ac:dyDescent="0.3">
      <c r="A64" s="1039"/>
      <c r="B64" s="1039"/>
      <c r="C64" s="1040"/>
      <c r="D64" s="1039" t="s">
        <v>938</v>
      </c>
      <c r="E64" s="1039"/>
      <c r="F64" s="1195">
        <f t="shared" si="13"/>
        <v>0</v>
      </c>
      <c r="G64" s="1195">
        <f t="shared" si="13"/>
        <v>0</v>
      </c>
      <c r="H64" s="1021">
        <v>0</v>
      </c>
      <c r="I64" s="1021">
        <v>0</v>
      </c>
      <c r="J64" s="1021">
        <v>0</v>
      </c>
      <c r="K64" s="1021">
        <v>0</v>
      </c>
    </row>
    <row r="65" spans="1:13" ht="19.5" customHeight="1" x14ac:dyDescent="0.3">
      <c r="A65" s="1039"/>
      <c r="B65" s="1039"/>
      <c r="C65" s="1040"/>
      <c r="D65" s="1039" t="s">
        <v>939</v>
      </c>
      <c r="E65" s="1039"/>
      <c r="F65" s="1195">
        <f t="shared" si="13"/>
        <v>131712</v>
      </c>
      <c r="G65" s="1195">
        <f t="shared" si="13"/>
        <v>426703</v>
      </c>
      <c r="H65" s="1021">
        <v>131712</v>
      </c>
      <c r="I65" s="1021">
        <f>294991+H65</f>
        <v>426703</v>
      </c>
      <c r="J65" s="1021">
        <v>0</v>
      </c>
      <c r="K65" s="1021">
        <v>0</v>
      </c>
    </row>
    <row r="66" spans="1:13" ht="19.5" customHeight="1" x14ac:dyDescent="0.3">
      <c r="A66" s="1039"/>
      <c r="B66" s="1039"/>
      <c r="C66" s="1040" t="s">
        <v>940</v>
      </c>
      <c r="D66" s="1039"/>
      <c r="E66" s="1039"/>
      <c r="F66" s="1195">
        <f t="shared" si="13"/>
        <v>1337802</v>
      </c>
      <c r="G66" s="1195">
        <f t="shared" si="13"/>
        <v>2376572</v>
      </c>
      <c r="H66" s="1195">
        <f>SUM(H67:H70)</f>
        <v>1337802</v>
      </c>
      <c r="I66" s="1195">
        <f t="shared" ref="I66:K66" si="16">SUM(I67:I70)</f>
        <v>2376572</v>
      </c>
      <c r="J66" s="1195">
        <f t="shared" si="16"/>
        <v>0</v>
      </c>
      <c r="K66" s="1195">
        <f t="shared" si="16"/>
        <v>0</v>
      </c>
    </row>
    <row r="67" spans="1:13" ht="19.5" customHeight="1" x14ac:dyDescent="0.3">
      <c r="A67" s="1039"/>
      <c r="B67" s="1039"/>
      <c r="C67" s="1040"/>
      <c r="D67" s="1039" t="s">
        <v>941</v>
      </c>
      <c r="E67" s="1039"/>
      <c r="F67" s="1195">
        <f t="shared" si="13"/>
        <v>376862</v>
      </c>
      <c r="G67" s="1195">
        <f t="shared" si="13"/>
        <v>904099</v>
      </c>
      <c r="H67" s="1021">
        <v>376862</v>
      </c>
      <c r="I67" s="1021">
        <f>527237+H67</f>
        <v>904099</v>
      </c>
      <c r="J67" s="1021">
        <v>0</v>
      </c>
      <c r="K67" s="1021">
        <v>0</v>
      </c>
    </row>
    <row r="68" spans="1:13" ht="19.5" customHeight="1" x14ac:dyDescent="0.3">
      <c r="A68" s="1039"/>
      <c r="B68" s="1039"/>
      <c r="C68" s="1040"/>
      <c r="D68" s="1039" t="s">
        <v>942</v>
      </c>
      <c r="E68" s="1039"/>
      <c r="F68" s="1195">
        <f t="shared" si="13"/>
        <v>0</v>
      </c>
      <c r="G68" s="1195">
        <f t="shared" si="13"/>
        <v>0</v>
      </c>
      <c r="H68" s="1021">
        <v>0</v>
      </c>
      <c r="I68" s="1021">
        <v>0</v>
      </c>
      <c r="J68" s="1021">
        <v>0</v>
      </c>
      <c r="K68" s="1021">
        <v>0</v>
      </c>
    </row>
    <row r="69" spans="1:13" ht="19.5" customHeight="1" x14ac:dyDescent="0.3">
      <c r="A69" s="1039"/>
      <c r="B69" s="1039"/>
      <c r="C69" s="1040"/>
      <c r="D69" s="1039" t="s">
        <v>943</v>
      </c>
      <c r="E69" s="1039"/>
      <c r="F69" s="1195">
        <f t="shared" si="13"/>
        <v>0</v>
      </c>
      <c r="G69" s="1195">
        <f t="shared" si="13"/>
        <v>0</v>
      </c>
      <c r="H69" s="1021">
        <v>0</v>
      </c>
      <c r="I69" s="1021">
        <v>0</v>
      </c>
      <c r="J69" s="1021">
        <v>0</v>
      </c>
      <c r="K69" s="1021">
        <v>0</v>
      </c>
    </row>
    <row r="70" spans="1:13" ht="19.5" customHeight="1" x14ac:dyDescent="0.3">
      <c r="A70" s="1039"/>
      <c r="B70" s="1039"/>
      <c r="C70" s="1040"/>
      <c r="D70" s="1039" t="s">
        <v>944</v>
      </c>
      <c r="E70" s="1039"/>
      <c r="F70" s="1195">
        <f t="shared" si="13"/>
        <v>960940</v>
      </c>
      <c r="G70" s="1195">
        <f t="shared" si="13"/>
        <v>1472473</v>
      </c>
      <c r="H70" s="1021">
        <v>960940</v>
      </c>
      <c r="I70" s="1021">
        <f>511533+H70</f>
        <v>1472473</v>
      </c>
      <c r="J70" s="1021">
        <v>0</v>
      </c>
      <c r="K70" s="1021">
        <v>0</v>
      </c>
    </row>
    <row r="71" spans="1:13" ht="19.5" customHeight="1" x14ac:dyDescent="0.3">
      <c r="A71" s="1039"/>
      <c r="B71" s="1039"/>
      <c r="C71" s="1040" t="s">
        <v>945</v>
      </c>
      <c r="D71" s="1039"/>
      <c r="E71" s="1039"/>
      <c r="F71" s="1195">
        <f t="shared" si="13"/>
        <v>584189</v>
      </c>
      <c r="G71" s="1195">
        <f t="shared" si="13"/>
        <v>1627281</v>
      </c>
      <c r="H71" s="1195">
        <f>SUM(H72:H76)</f>
        <v>584189</v>
      </c>
      <c r="I71" s="1195">
        <f t="shared" ref="I71:K71" si="17">SUM(I72:I76)</f>
        <v>1627281</v>
      </c>
      <c r="J71" s="1195">
        <f t="shared" si="17"/>
        <v>0</v>
      </c>
      <c r="K71" s="1195">
        <f t="shared" si="17"/>
        <v>0</v>
      </c>
    </row>
    <row r="72" spans="1:13" ht="19.5" customHeight="1" x14ac:dyDescent="0.3">
      <c r="A72" s="1039"/>
      <c r="B72" s="1039"/>
      <c r="C72" s="1040"/>
      <c r="D72" s="1039" t="s">
        <v>946</v>
      </c>
      <c r="E72" s="1039"/>
      <c r="F72" s="1195">
        <f t="shared" si="13"/>
        <v>37879</v>
      </c>
      <c r="G72" s="1195">
        <f t="shared" si="13"/>
        <v>82680</v>
      </c>
      <c r="H72" s="1021">
        <v>37879</v>
      </c>
      <c r="I72" s="1021">
        <f>44801+H72</f>
        <v>82680</v>
      </c>
      <c r="J72" s="1021">
        <v>0</v>
      </c>
      <c r="K72" s="1021">
        <v>0</v>
      </c>
    </row>
    <row r="73" spans="1:13" ht="19.5" customHeight="1" x14ac:dyDescent="0.3">
      <c r="A73" s="1039"/>
      <c r="B73" s="1039"/>
      <c r="C73" s="1040"/>
      <c r="D73" s="1039" t="s">
        <v>947</v>
      </c>
      <c r="E73" s="1039"/>
      <c r="F73" s="1195">
        <f t="shared" si="13"/>
        <v>0</v>
      </c>
      <c r="G73" s="1195">
        <f t="shared" si="13"/>
        <v>0</v>
      </c>
      <c r="H73" s="1021">
        <v>0</v>
      </c>
      <c r="I73" s="1021">
        <v>0</v>
      </c>
      <c r="J73" s="1021">
        <v>0</v>
      </c>
      <c r="K73" s="1021">
        <v>0</v>
      </c>
    </row>
    <row r="74" spans="1:13" ht="19.5" customHeight="1" x14ac:dyDescent="0.3">
      <c r="A74" s="1039"/>
      <c r="B74" s="1039"/>
      <c r="C74" s="1040"/>
      <c r="D74" s="1039" t="s">
        <v>948</v>
      </c>
      <c r="E74" s="1039"/>
      <c r="F74" s="1195">
        <f t="shared" si="13"/>
        <v>546310</v>
      </c>
      <c r="G74" s="1195">
        <f t="shared" si="13"/>
        <v>1544601</v>
      </c>
      <c r="H74" s="1021">
        <v>546310</v>
      </c>
      <c r="I74" s="1021">
        <f>998291+H74</f>
        <v>1544601</v>
      </c>
      <c r="J74" s="1021">
        <v>0</v>
      </c>
      <c r="K74" s="1021">
        <v>0</v>
      </c>
    </row>
    <row r="75" spans="1:13" ht="19.5" customHeight="1" x14ac:dyDescent="0.3">
      <c r="A75" s="1039"/>
      <c r="B75" s="1039"/>
      <c r="C75" s="1040"/>
      <c r="D75" s="1039" t="s">
        <v>949</v>
      </c>
      <c r="E75" s="1039"/>
      <c r="F75" s="1195">
        <f t="shared" si="13"/>
        <v>0</v>
      </c>
      <c r="G75" s="1195">
        <f t="shared" si="13"/>
        <v>0</v>
      </c>
      <c r="H75" s="1021">
        <v>0</v>
      </c>
      <c r="I75" s="1021">
        <v>0</v>
      </c>
      <c r="J75" s="1021">
        <v>0</v>
      </c>
      <c r="K75" s="1021">
        <v>0</v>
      </c>
    </row>
    <row r="76" spans="1:13" ht="19.5" customHeight="1" x14ac:dyDescent="0.3">
      <c r="A76" s="1039"/>
      <c r="B76" s="1039"/>
      <c r="C76" s="1040"/>
      <c r="D76" s="1039" t="s">
        <v>950</v>
      </c>
      <c r="E76" s="1039"/>
      <c r="F76" s="1195">
        <f t="shared" si="13"/>
        <v>0</v>
      </c>
      <c r="G76" s="1195">
        <f t="shared" si="13"/>
        <v>0</v>
      </c>
      <c r="H76" s="1021">
        <v>0</v>
      </c>
      <c r="I76" s="1021">
        <v>0</v>
      </c>
      <c r="J76" s="1021">
        <v>0</v>
      </c>
      <c r="K76" s="1021">
        <v>0</v>
      </c>
    </row>
    <row r="77" spans="1:13" ht="19.5" customHeight="1" x14ac:dyDescent="0.3">
      <c r="A77" s="1039"/>
      <c r="B77" s="1039"/>
      <c r="C77" s="1039" t="s">
        <v>951</v>
      </c>
      <c r="D77" s="1039"/>
      <c r="E77" s="1039"/>
      <c r="F77" s="1195">
        <f t="shared" si="13"/>
        <v>1052641</v>
      </c>
      <c r="G77" s="1195">
        <f t="shared" si="13"/>
        <v>2505580</v>
      </c>
      <c r="H77" s="1195">
        <f>SUM(H78:H79)</f>
        <v>1052641</v>
      </c>
      <c r="I77" s="1195">
        <f t="shared" ref="I77:K77" si="18">SUM(I78:I79)</f>
        <v>2505580</v>
      </c>
      <c r="J77" s="1195">
        <f t="shared" si="18"/>
        <v>0</v>
      </c>
      <c r="K77" s="1195">
        <f t="shared" si="18"/>
        <v>0</v>
      </c>
    </row>
    <row r="78" spans="1:13" ht="19.5" customHeight="1" x14ac:dyDescent="0.3">
      <c r="A78" s="1039"/>
      <c r="B78" s="1039"/>
      <c r="C78" s="1039"/>
      <c r="D78" s="1039" t="s">
        <v>952</v>
      </c>
      <c r="E78" s="1039"/>
      <c r="F78" s="1195">
        <f t="shared" si="13"/>
        <v>7976</v>
      </c>
      <c r="G78" s="1195">
        <f t="shared" si="13"/>
        <v>7976</v>
      </c>
      <c r="H78" s="1021">
        <v>7976</v>
      </c>
      <c r="I78" s="1021">
        <v>7976</v>
      </c>
      <c r="J78" s="1021">
        <v>0</v>
      </c>
      <c r="K78" s="1021">
        <v>0</v>
      </c>
    </row>
    <row r="79" spans="1:13" ht="19.5" customHeight="1" x14ac:dyDescent="0.3">
      <c r="A79" s="1039"/>
      <c r="B79" s="1039"/>
      <c r="C79" s="1039"/>
      <c r="D79" s="1039" t="s">
        <v>953</v>
      </c>
      <c r="E79" s="1039"/>
      <c r="F79" s="1195">
        <f t="shared" si="13"/>
        <v>1044665</v>
      </c>
      <c r="G79" s="1195">
        <f t="shared" si="13"/>
        <v>2497604</v>
      </c>
      <c r="H79" s="1021">
        <v>1044665</v>
      </c>
      <c r="I79" s="1021">
        <f>1452939+H79</f>
        <v>2497604</v>
      </c>
      <c r="J79" s="1021">
        <v>0</v>
      </c>
      <c r="K79" s="1021">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325930</v>
      </c>
      <c r="G82" s="1195">
        <f>I82+K82</f>
        <v>662209</v>
      </c>
      <c r="H82" s="1195">
        <f>SUM(H83:H84)</f>
        <v>325930</v>
      </c>
      <c r="I82" s="1195">
        <f t="shared" ref="I82:K82" si="19">SUM(I83:I84)</f>
        <v>662209</v>
      </c>
      <c r="J82" s="1195">
        <f t="shared" si="19"/>
        <v>0</v>
      </c>
      <c r="K82" s="1195">
        <f t="shared" si="19"/>
        <v>0</v>
      </c>
    </row>
    <row r="83" spans="1:13" ht="19.5" customHeight="1" x14ac:dyDescent="0.3">
      <c r="A83" s="1039"/>
      <c r="B83" s="1039"/>
      <c r="C83" s="1039"/>
      <c r="D83" s="1039" t="s">
        <v>955</v>
      </c>
      <c r="E83" s="1039"/>
      <c r="F83" s="1195">
        <f t="shared" ref="F83:G98" si="20">H83+J83</f>
        <v>325930</v>
      </c>
      <c r="G83" s="1195">
        <f t="shared" si="20"/>
        <v>662209</v>
      </c>
      <c r="H83" s="1021">
        <v>325930</v>
      </c>
      <c r="I83" s="1021">
        <f>336279+H83</f>
        <v>662209</v>
      </c>
      <c r="J83" s="1021">
        <v>0</v>
      </c>
      <c r="K83" s="1021">
        <v>0</v>
      </c>
    </row>
    <row r="84" spans="1:13" ht="19.5" customHeight="1" x14ac:dyDescent="0.3">
      <c r="A84" s="1039"/>
      <c r="B84" s="1039"/>
      <c r="C84" s="1039"/>
      <c r="D84" s="1039" t="s">
        <v>956</v>
      </c>
      <c r="E84" s="1039"/>
      <c r="F84" s="1195">
        <f t="shared" si="20"/>
        <v>0</v>
      </c>
      <c r="G84" s="1195">
        <f t="shared" si="20"/>
        <v>0</v>
      </c>
      <c r="H84" s="1021">
        <v>0</v>
      </c>
      <c r="I84" s="1021">
        <f>0+H84</f>
        <v>0</v>
      </c>
      <c r="J84" s="1021">
        <v>0</v>
      </c>
      <c r="K84" s="1021">
        <v>0</v>
      </c>
    </row>
    <row r="85" spans="1:13" ht="19.5" customHeight="1" x14ac:dyDescent="0.3">
      <c r="A85" s="1039"/>
      <c r="B85" s="1039"/>
      <c r="C85" s="1039" t="s">
        <v>957</v>
      </c>
      <c r="D85" s="1039"/>
      <c r="E85" s="1039"/>
      <c r="F85" s="1195">
        <f t="shared" si="20"/>
        <v>0</v>
      </c>
      <c r="G85" s="1195">
        <f t="shared" si="20"/>
        <v>0</v>
      </c>
      <c r="H85" s="1195">
        <f>SUM(H86:H87)</f>
        <v>0</v>
      </c>
      <c r="I85" s="1195">
        <f t="shared" ref="I85:K85" si="21">SUM(I86:I87)</f>
        <v>0</v>
      </c>
      <c r="J85" s="1195">
        <f t="shared" si="21"/>
        <v>0</v>
      </c>
      <c r="K85" s="1195">
        <f t="shared" si="21"/>
        <v>0</v>
      </c>
    </row>
    <row r="86" spans="1:13" ht="19.5" customHeight="1" x14ac:dyDescent="0.3">
      <c r="A86" s="1039"/>
      <c r="B86" s="1039"/>
      <c r="C86" s="1039"/>
      <c r="D86" s="1039" t="s">
        <v>958</v>
      </c>
      <c r="E86" s="1039"/>
      <c r="F86" s="1195">
        <f t="shared" si="20"/>
        <v>0</v>
      </c>
      <c r="G86" s="1195">
        <f t="shared" si="20"/>
        <v>0</v>
      </c>
      <c r="H86" s="1021">
        <v>0</v>
      </c>
      <c r="I86" s="1021">
        <v>0</v>
      </c>
      <c r="J86" s="1021">
        <v>0</v>
      </c>
      <c r="K86" s="1021">
        <v>0</v>
      </c>
    </row>
    <row r="87" spans="1:13" ht="19.5" customHeight="1" x14ac:dyDescent="0.3">
      <c r="A87" s="1039"/>
      <c r="B87" s="1039"/>
      <c r="C87" s="1039"/>
      <c r="D87" s="1039" t="s">
        <v>959</v>
      </c>
      <c r="E87" s="1039"/>
      <c r="F87" s="1195">
        <f t="shared" si="20"/>
        <v>0</v>
      </c>
      <c r="G87" s="1195">
        <f t="shared" si="20"/>
        <v>0</v>
      </c>
      <c r="H87" s="1021">
        <v>0</v>
      </c>
      <c r="I87" s="1021">
        <v>0</v>
      </c>
      <c r="J87" s="1021">
        <v>0</v>
      </c>
      <c r="K87" s="1021">
        <v>0</v>
      </c>
    </row>
    <row r="88" spans="1:13" ht="19.5" customHeight="1" x14ac:dyDescent="0.3">
      <c r="A88" s="1039"/>
      <c r="B88" s="1039"/>
      <c r="C88" s="1039" t="s">
        <v>960</v>
      </c>
      <c r="D88" s="1039"/>
      <c r="E88" s="1039"/>
      <c r="F88" s="1195">
        <f t="shared" si="20"/>
        <v>0</v>
      </c>
      <c r="G88" s="1195">
        <f t="shared" si="20"/>
        <v>0</v>
      </c>
      <c r="H88" s="1195">
        <f>SUM(H89:H90)</f>
        <v>0</v>
      </c>
      <c r="I88" s="1195">
        <f t="shared" ref="I88:K88" si="22">SUM(I89:I90)</f>
        <v>0</v>
      </c>
      <c r="J88" s="1195">
        <f t="shared" si="22"/>
        <v>0</v>
      </c>
      <c r="K88" s="1195">
        <f t="shared" si="22"/>
        <v>0</v>
      </c>
    </row>
    <row r="89" spans="1:13" ht="19.5" customHeight="1" x14ac:dyDescent="0.3">
      <c r="A89" s="1039"/>
      <c r="B89" s="1039"/>
      <c r="C89" s="1039"/>
      <c r="D89" s="1039" t="s">
        <v>961</v>
      </c>
      <c r="E89" s="1039"/>
      <c r="F89" s="1195">
        <f t="shared" si="20"/>
        <v>0</v>
      </c>
      <c r="G89" s="1195">
        <f t="shared" si="20"/>
        <v>0</v>
      </c>
      <c r="H89" s="1021">
        <v>0</v>
      </c>
      <c r="I89" s="1021">
        <v>0</v>
      </c>
      <c r="J89" s="1021">
        <v>0</v>
      </c>
      <c r="K89" s="1021">
        <v>0</v>
      </c>
    </row>
    <row r="90" spans="1:13" ht="19.5" customHeight="1" x14ac:dyDescent="0.3">
      <c r="A90" s="1039"/>
      <c r="B90" s="1039"/>
      <c r="C90" s="1039" t="s">
        <v>883</v>
      </c>
      <c r="D90" s="1039" t="s">
        <v>2198</v>
      </c>
      <c r="E90" s="1039"/>
      <c r="F90" s="1195">
        <f t="shared" si="20"/>
        <v>0</v>
      </c>
      <c r="G90" s="1195">
        <f t="shared" si="20"/>
        <v>0</v>
      </c>
      <c r="H90" s="1021">
        <v>0</v>
      </c>
      <c r="I90" s="1021">
        <v>0</v>
      </c>
      <c r="J90" s="1021">
        <v>0</v>
      </c>
      <c r="K90" s="1021">
        <v>0</v>
      </c>
    </row>
    <row r="91" spans="1:13" ht="19.5" customHeight="1" x14ac:dyDescent="0.3">
      <c r="A91" s="1039"/>
      <c r="B91" s="1040" t="s">
        <v>962</v>
      </c>
      <c r="C91" s="1039"/>
      <c r="D91" s="1039"/>
      <c r="E91" s="1039"/>
      <c r="F91" s="1195">
        <f t="shared" si="20"/>
        <v>3441492</v>
      </c>
      <c r="G91" s="1195">
        <f t="shared" si="20"/>
        <v>4281449</v>
      </c>
      <c r="H91" s="1195">
        <f>H92+H97+H101+H108+H114+H117</f>
        <v>745986</v>
      </c>
      <c r="I91" s="1195">
        <f t="shared" ref="I91:K91" si="23">I92+I97+I101+I108+I114+I117</f>
        <v>1449414</v>
      </c>
      <c r="J91" s="1195">
        <f t="shared" si="23"/>
        <v>2695506</v>
      </c>
      <c r="K91" s="1195">
        <f t="shared" si="23"/>
        <v>2832035</v>
      </c>
    </row>
    <row r="92" spans="1:13" ht="19.5" customHeight="1" x14ac:dyDescent="0.3">
      <c r="A92" s="1039"/>
      <c r="B92" s="1039"/>
      <c r="C92" s="1040" t="s">
        <v>931</v>
      </c>
      <c r="D92" s="1039"/>
      <c r="E92" s="1039"/>
      <c r="F92" s="1195">
        <f t="shared" si="20"/>
        <v>228740</v>
      </c>
      <c r="G92" s="1195">
        <f t="shared" si="20"/>
        <v>231507</v>
      </c>
      <c r="H92" s="1195">
        <f>SUM(H93:H96)</f>
        <v>0</v>
      </c>
      <c r="I92" s="1195">
        <f t="shared" ref="I92:K92" si="24">SUM(I93:I96)</f>
        <v>0</v>
      </c>
      <c r="J92" s="1195">
        <f t="shared" si="24"/>
        <v>228740</v>
      </c>
      <c r="K92" s="1195">
        <f t="shared" si="24"/>
        <v>231507</v>
      </c>
    </row>
    <row r="93" spans="1:13" ht="19.5" customHeight="1" x14ac:dyDescent="0.3">
      <c r="A93" s="1039"/>
      <c r="B93" s="1039"/>
      <c r="C93" s="1040"/>
      <c r="D93" s="1039" t="s">
        <v>932</v>
      </c>
      <c r="E93" s="1039"/>
      <c r="F93" s="1195">
        <f t="shared" si="20"/>
        <v>0</v>
      </c>
      <c r="G93" s="1195">
        <f t="shared" si="20"/>
        <v>0</v>
      </c>
      <c r="H93" s="1021">
        <v>0</v>
      </c>
      <c r="I93" s="1021">
        <v>0</v>
      </c>
      <c r="J93" s="1021">
        <v>0</v>
      </c>
      <c r="K93" s="1021">
        <v>0</v>
      </c>
    </row>
    <row r="94" spans="1:13" ht="19.5" customHeight="1" x14ac:dyDescent="0.3">
      <c r="A94" s="1039"/>
      <c r="B94" s="1039"/>
      <c r="C94" s="1040"/>
      <c r="D94" s="1039" t="s">
        <v>933</v>
      </c>
      <c r="E94" s="1039"/>
      <c r="F94" s="1195">
        <f t="shared" si="20"/>
        <v>0</v>
      </c>
      <c r="G94" s="1195">
        <f t="shared" si="20"/>
        <v>0</v>
      </c>
      <c r="H94" s="1021">
        <v>0</v>
      </c>
      <c r="I94" s="1021">
        <v>0</v>
      </c>
      <c r="J94" s="1021">
        <v>0</v>
      </c>
      <c r="K94" s="1021">
        <v>0</v>
      </c>
    </row>
    <row r="95" spans="1:13" ht="19.5" customHeight="1" x14ac:dyDescent="0.3">
      <c r="A95" s="1039"/>
      <c r="B95" s="1039"/>
      <c r="C95" s="1040"/>
      <c r="D95" s="1039" t="s">
        <v>934</v>
      </c>
      <c r="E95" s="1039"/>
      <c r="F95" s="1195">
        <f t="shared" si="20"/>
        <v>228740</v>
      </c>
      <c r="G95" s="1195">
        <f t="shared" si="20"/>
        <v>231507</v>
      </c>
      <c r="H95" s="1021">
        <v>0</v>
      </c>
      <c r="I95" s="1021">
        <v>0</v>
      </c>
      <c r="J95" s="1021">
        <v>228740</v>
      </c>
      <c r="K95" s="1021">
        <f>2767+J95</f>
        <v>231507</v>
      </c>
    </row>
    <row r="96" spans="1:13" ht="19.5" customHeight="1" x14ac:dyDescent="0.3">
      <c r="A96" s="1039"/>
      <c r="B96" s="1039"/>
      <c r="C96" s="1040"/>
      <c r="D96" s="1039" t="s">
        <v>935</v>
      </c>
      <c r="E96" s="1039"/>
      <c r="F96" s="1195">
        <f t="shared" si="20"/>
        <v>0</v>
      </c>
      <c r="G96" s="1195">
        <f t="shared" si="20"/>
        <v>0</v>
      </c>
      <c r="H96" s="1021">
        <v>0</v>
      </c>
      <c r="I96" s="1021">
        <v>0</v>
      </c>
      <c r="J96" s="1021">
        <v>0</v>
      </c>
      <c r="K96" s="1021">
        <v>0</v>
      </c>
    </row>
    <row r="97" spans="1:11" ht="19.5" customHeight="1" x14ac:dyDescent="0.3">
      <c r="A97" s="1039"/>
      <c r="B97" s="1039"/>
      <c r="C97" s="1040" t="s">
        <v>936</v>
      </c>
      <c r="D97" s="1039"/>
      <c r="E97" s="1039"/>
      <c r="F97" s="1195">
        <f t="shared" si="20"/>
        <v>0</v>
      </c>
      <c r="G97" s="1195">
        <f t="shared" si="20"/>
        <v>0</v>
      </c>
      <c r="H97" s="1195">
        <f>SUM(H98:H100)</f>
        <v>0</v>
      </c>
      <c r="I97" s="1195">
        <f t="shared" ref="I97:K97" si="25">SUM(I98:I100)</f>
        <v>0</v>
      </c>
      <c r="J97" s="1195">
        <f t="shared" si="25"/>
        <v>0</v>
      </c>
      <c r="K97" s="1195">
        <f t="shared" si="25"/>
        <v>0</v>
      </c>
    </row>
    <row r="98" spans="1:11" ht="19.5" customHeight="1" x14ac:dyDescent="0.3">
      <c r="A98" s="1039"/>
      <c r="B98" s="1039"/>
      <c r="C98" s="1040"/>
      <c r="D98" s="1039" t="s">
        <v>937</v>
      </c>
      <c r="E98" s="1039"/>
      <c r="F98" s="1195">
        <f t="shared" si="20"/>
        <v>0</v>
      </c>
      <c r="G98" s="1195">
        <f t="shared" si="20"/>
        <v>0</v>
      </c>
      <c r="H98" s="1021">
        <v>0</v>
      </c>
      <c r="I98" s="1021">
        <v>0</v>
      </c>
      <c r="J98" s="1021">
        <v>0</v>
      </c>
      <c r="K98" s="1021">
        <v>0</v>
      </c>
    </row>
    <row r="99" spans="1:11" ht="19.5" customHeight="1" x14ac:dyDescent="0.3">
      <c r="A99" s="1039"/>
      <c r="B99" s="1039"/>
      <c r="C99" s="1040"/>
      <c r="D99" s="1039" t="s">
        <v>938</v>
      </c>
      <c r="E99" s="1039"/>
      <c r="F99" s="1195">
        <f t="shared" ref="F99:G105" si="26">H99+J99</f>
        <v>0</v>
      </c>
      <c r="G99" s="1195">
        <f t="shared" si="26"/>
        <v>0</v>
      </c>
      <c r="H99" s="1021">
        <v>0</v>
      </c>
      <c r="I99" s="1021">
        <v>0</v>
      </c>
      <c r="J99" s="1021">
        <v>0</v>
      </c>
      <c r="K99" s="1021">
        <v>0</v>
      </c>
    </row>
    <row r="100" spans="1:11" ht="19.5" customHeight="1" x14ac:dyDescent="0.3">
      <c r="A100" s="1039"/>
      <c r="B100" s="1039"/>
      <c r="C100" s="1040"/>
      <c r="D100" s="1039" t="s">
        <v>939</v>
      </c>
      <c r="E100" s="1039"/>
      <c r="F100" s="1195">
        <f t="shared" si="26"/>
        <v>0</v>
      </c>
      <c r="G100" s="1195">
        <f t="shared" si="26"/>
        <v>0</v>
      </c>
      <c r="H100" s="1021">
        <v>0</v>
      </c>
      <c r="I100" s="1021">
        <v>0</v>
      </c>
      <c r="J100" s="1021">
        <v>0</v>
      </c>
      <c r="K100" s="1021">
        <v>0</v>
      </c>
    </row>
    <row r="101" spans="1:11" ht="19.5" customHeight="1" x14ac:dyDescent="0.3">
      <c r="A101" s="1039"/>
      <c r="B101" s="1039"/>
      <c r="C101" s="1040" t="s">
        <v>940</v>
      </c>
      <c r="D101" s="1039"/>
      <c r="E101" s="1039"/>
      <c r="F101" s="1195">
        <f t="shared" si="26"/>
        <v>3197228</v>
      </c>
      <c r="G101" s="1195">
        <f t="shared" si="26"/>
        <v>4034418</v>
      </c>
      <c r="H101" s="1195">
        <f>SUM(H102:H105)</f>
        <v>745986</v>
      </c>
      <c r="I101" s="1195">
        <f t="shared" ref="I101:K101" si="27">SUM(I102:I105)</f>
        <v>1449414</v>
      </c>
      <c r="J101" s="1195">
        <f t="shared" si="27"/>
        <v>2451242</v>
      </c>
      <c r="K101" s="1195">
        <f t="shared" si="27"/>
        <v>2585004</v>
      </c>
    </row>
    <row r="102" spans="1:11" ht="19.5" customHeight="1" x14ac:dyDescent="0.3">
      <c r="A102" s="1039"/>
      <c r="B102" s="1039"/>
      <c r="C102" s="1040"/>
      <c r="D102" s="1039" t="s">
        <v>941</v>
      </c>
      <c r="E102" s="1039"/>
      <c r="F102" s="1195">
        <f t="shared" si="26"/>
        <v>141000</v>
      </c>
      <c r="G102" s="1195">
        <f t="shared" si="26"/>
        <v>141000</v>
      </c>
      <c r="H102" s="1021">
        <v>141000</v>
      </c>
      <c r="I102" s="1021">
        <f>H102</f>
        <v>141000</v>
      </c>
      <c r="J102" s="1021">
        <v>0</v>
      </c>
      <c r="K102" s="1021">
        <v>0</v>
      </c>
    </row>
    <row r="103" spans="1:11" ht="19.5" customHeight="1" x14ac:dyDescent="0.3">
      <c r="A103" s="1039"/>
      <c r="B103" s="1039"/>
      <c r="C103" s="1040"/>
      <c r="D103" s="1039" t="s">
        <v>942</v>
      </c>
      <c r="E103" s="1039"/>
      <c r="F103" s="1195">
        <f t="shared" si="26"/>
        <v>0</v>
      </c>
      <c r="G103" s="1195">
        <f t="shared" si="26"/>
        <v>0</v>
      </c>
      <c r="H103" s="1021">
        <v>0</v>
      </c>
      <c r="I103" s="1021">
        <v>0</v>
      </c>
      <c r="J103" s="1021">
        <v>0</v>
      </c>
      <c r="K103" s="1021">
        <v>0</v>
      </c>
    </row>
    <row r="104" spans="1:11" ht="19.5" customHeight="1" x14ac:dyDescent="0.3">
      <c r="A104" s="1039"/>
      <c r="B104" s="1039"/>
      <c r="C104" s="1040"/>
      <c r="D104" s="1039" t="s">
        <v>943</v>
      </c>
      <c r="E104" s="1039"/>
      <c r="F104" s="1195">
        <f t="shared" si="26"/>
        <v>0</v>
      </c>
      <c r="G104" s="1195">
        <f t="shared" si="26"/>
        <v>0</v>
      </c>
      <c r="H104" s="1021">
        <v>0</v>
      </c>
      <c r="I104" s="1021">
        <v>0</v>
      </c>
      <c r="J104" s="1021">
        <v>0</v>
      </c>
      <c r="K104" s="1021">
        <v>0</v>
      </c>
    </row>
    <row r="105" spans="1:11" ht="19.5" customHeight="1" x14ac:dyDescent="0.3">
      <c r="A105" s="1039"/>
      <c r="B105" s="1039"/>
      <c r="C105" s="1040"/>
      <c r="D105" s="1039" t="s">
        <v>944</v>
      </c>
      <c r="E105" s="1039"/>
      <c r="F105" s="1195">
        <f t="shared" si="26"/>
        <v>3056228</v>
      </c>
      <c r="G105" s="1195">
        <f t="shared" si="26"/>
        <v>3893418</v>
      </c>
      <c r="H105" s="1021">
        <v>604986</v>
      </c>
      <c r="I105" s="1021">
        <f>703428+H105</f>
        <v>1308414</v>
      </c>
      <c r="J105" s="1021">
        <v>2451242</v>
      </c>
      <c r="K105" s="1021">
        <f>133762+J105</f>
        <v>2585004</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8">SUM(F109:F113)</f>
        <v>0</v>
      </c>
      <c r="G108" s="1195">
        <f t="shared" si="28"/>
        <v>0</v>
      </c>
      <c r="H108" s="1195">
        <f>SUM(H109:H113)</f>
        <v>0</v>
      </c>
      <c r="I108" s="1195">
        <f t="shared" ref="I108:K108" si="29">SUM(I109:I113)</f>
        <v>0</v>
      </c>
      <c r="J108" s="1195">
        <f t="shared" si="29"/>
        <v>0</v>
      </c>
      <c r="K108" s="1195">
        <f t="shared" si="29"/>
        <v>0</v>
      </c>
    </row>
    <row r="109" spans="1:11" ht="20.25" customHeight="1" x14ac:dyDescent="0.3">
      <c r="A109" s="1039"/>
      <c r="B109" s="1039"/>
      <c r="C109" s="1040"/>
      <c r="D109" s="1039" t="s">
        <v>946</v>
      </c>
      <c r="E109" s="1039"/>
      <c r="F109" s="1195">
        <f>H109+J109</f>
        <v>0</v>
      </c>
      <c r="G109" s="1195">
        <f>I109+K109</f>
        <v>0</v>
      </c>
      <c r="H109" s="1021">
        <v>0</v>
      </c>
      <c r="I109" s="1021">
        <v>0</v>
      </c>
      <c r="J109" s="1021">
        <v>0</v>
      </c>
      <c r="K109" s="1021">
        <v>0</v>
      </c>
    </row>
    <row r="110" spans="1:11" ht="20.25" customHeight="1" x14ac:dyDescent="0.3">
      <c r="A110" s="1039"/>
      <c r="B110" s="1039"/>
      <c r="C110" s="1040"/>
      <c r="D110" s="1039" t="s">
        <v>947</v>
      </c>
      <c r="E110" s="1039"/>
      <c r="F110" s="1195">
        <f t="shared" ref="F110:G118" si="30">H110+J110</f>
        <v>0</v>
      </c>
      <c r="G110" s="1195">
        <f t="shared" si="30"/>
        <v>0</v>
      </c>
      <c r="H110" s="1021">
        <v>0</v>
      </c>
      <c r="I110" s="1021">
        <v>0</v>
      </c>
      <c r="J110" s="1021">
        <v>0</v>
      </c>
      <c r="K110" s="1021">
        <v>0</v>
      </c>
    </row>
    <row r="111" spans="1:11" ht="20.25" customHeight="1" x14ac:dyDescent="0.3">
      <c r="A111" s="1039"/>
      <c r="B111" s="1039"/>
      <c r="C111" s="1040"/>
      <c r="D111" s="1039" t="s">
        <v>948</v>
      </c>
      <c r="E111" s="1039"/>
      <c r="F111" s="1195">
        <f t="shared" si="30"/>
        <v>0</v>
      </c>
      <c r="G111" s="1195">
        <f t="shared" si="30"/>
        <v>0</v>
      </c>
      <c r="H111" s="1021">
        <v>0</v>
      </c>
      <c r="I111" s="1021">
        <v>0</v>
      </c>
      <c r="J111" s="1021">
        <v>0</v>
      </c>
      <c r="K111" s="1021">
        <v>0</v>
      </c>
    </row>
    <row r="112" spans="1:11" ht="20.25" customHeight="1" x14ac:dyDescent="0.3">
      <c r="A112" s="1039"/>
      <c r="B112" s="1039"/>
      <c r="C112" s="1040"/>
      <c r="D112" s="1039" t="s">
        <v>949</v>
      </c>
      <c r="E112" s="1039"/>
      <c r="F112" s="1195">
        <f t="shared" si="30"/>
        <v>0</v>
      </c>
      <c r="G112" s="1195">
        <f t="shared" si="30"/>
        <v>0</v>
      </c>
      <c r="H112" s="1021">
        <v>0</v>
      </c>
      <c r="I112" s="1021">
        <v>0</v>
      </c>
      <c r="J112" s="1021">
        <v>0</v>
      </c>
      <c r="K112" s="1021">
        <v>0</v>
      </c>
    </row>
    <row r="113" spans="1:11" ht="20.25" customHeight="1" x14ac:dyDescent="0.3">
      <c r="A113" s="1039"/>
      <c r="B113" s="1039"/>
      <c r="C113" s="1040"/>
      <c r="D113" s="1039" t="s">
        <v>950</v>
      </c>
      <c r="E113" s="1039"/>
      <c r="F113" s="1195">
        <f t="shared" si="30"/>
        <v>0</v>
      </c>
      <c r="G113" s="1195">
        <f t="shared" si="30"/>
        <v>0</v>
      </c>
      <c r="H113" s="1021">
        <v>0</v>
      </c>
      <c r="I113" s="1021">
        <v>0</v>
      </c>
      <c r="J113" s="1021">
        <v>0</v>
      </c>
      <c r="K113" s="1021">
        <v>0</v>
      </c>
    </row>
    <row r="114" spans="1:11" ht="20.25" customHeight="1" x14ac:dyDescent="0.3">
      <c r="A114" s="1039"/>
      <c r="B114" s="1039"/>
      <c r="C114" s="1039" t="s">
        <v>951</v>
      </c>
      <c r="D114" s="1039"/>
      <c r="E114" s="1039"/>
      <c r="F114" s="1195">
        <f t="shared" si="30"/>
        <v>15524</v>
      </c>
      <c r="G114" s="1195">
        <f t="shared" si="30"/>
        <v>15524</v>
      </c>
      <c r="H114" s="1195">
        <f>SUM(H115:H116)</f>
        <v>0</v>
      </c>
      <c r="I114" s="1195">
        <f t="shared" ref="I114:K114" si="31">SUM(I115:I116)</f>
        <v>0</v>
      </c>
      <c r="J114" s="1195">
        <f t="shared" si="31"/>
        <v>15524</v>
      </c>
      <c r="K114" s="1195">
        <f t="shared" si="31"/>
        <v>15524</v>
      </c>
    </row>
    <row r="115" spans="1:11" ht="20.25" customHeight="1" x14ac:dyDescent="0.3">
      <c r="A115" s="1039"/>
      <c r="B115" s="1039"/>
      <c r="C115" s="1039"/>
      <c r="D115" s="1039" t="s">
        <v>952</v>
      </c>
      <c r="E115" s="1039"/>
      <c r="F115" s="1195">
        <f t="shared" si="30"/>
        <v>0</v>
      </c>
      <c r="G115" s="1195">
        <f t="shared" si="30"/>
        <v>0</v>
      </c>
      <c r="H115" s="1021">
        <v>0</v>
      </c>
      <c r="I115" s="1021">
        <v>0</v>
      </c>
      <c r="J115" s="1021">
        <v>0</v>
      </c>
      <c r="K115" s="1021">
        <v>0</v>
      </c>
    </row>
    <row r="116" spans="1:11" ht="20.25" customHeight="1" x14ac:dyDescent="0.3">
      <c r="A116" s="1039"/>
      <c r="B116" s="1039"/>
      <c r="C116" s="1039"/>
      <c r="D116" s="1039" t="s">
        <v>953</v>
      </c>
      <c r="E116" s="1039"/>
      <c r="F116" s="1195">
        <f t="shared" si="30"/>
        <v>15524</v>
      </c>
      <c r="G116" s="1195">
        <f t="shared" si="30"/>
        <v>15524</v>
      </c>
      <c r="H116" s="1021">
        <v>0</v>
      </c>
      <c r="I116" s="1021">
        <v>0</v>
      </c>
      <c r="J116" s="1021">
        <v>15524</v>
      </c>
      <c r="K116" s="1021">
        <v>15524</v>
      </c>
    </row>
    <row r="117" spans="1:11" ht="20.25" customHeight="1" x14ac:dyDescent="0.3">
      <c r="A117" s="1039"/>
      <c r="B117" s="1039"/>
      <c r="C117" s="1039" t="s">
        <v>963</v>
      </c>
      <c r="D117" s="1039"/>
      <c r="E117" s="1039"/>
      <c r="F117" s="1195">
        <f t="shared" si="30"/>
        <v>0</v>
      </c>
      <c r="G117" s="1195">
        <f t="shared" si="30"/>
        <v>0</v>
      </c>
      <c r="H117" s="1021">
        <v>0</v>
      </c>
      <c r="I117" s="1021">
        <v>0</v>
      </c>
      <c r="J117" s="1021">
        <v>0</v>
      </c>
      <c r="K117" s="1021">
        <v>0</v>
      </c>
    </row>
    <row r="118" spans="1:11" ht="20.25" customHeight="1" x14ac:dyDescent="0.3">
      <c r="A118" s="1039"/>
      <c r="B118" s="1042" t="s">
        <v>919</v>
      </c>
      <c r="C118" s="1039"/>
      <c r="D118" s="1039"/>
      <c r="E118" s="1039"/>
      <c r="F118" s="1195">
        <f t="shared" si="30"/>
        <v>11717673</v>
      </c>
      <c r="G118" s="1195">
        <f t="shared" si="30"/>
        <v>23998092</v>
      </c>
      <c r="H118" s="1195">
        <f>H56+H91</f>
        <v>9022167</v>
      </c>
      <c r="I118" s="1195">
        <f t="shared" ref="I118:K118" si="32">I56+I91</f>
        <v>21166057</v>
      </c>
      <c r="J118" s="1195">
        <f t="shared" si="32"/>
        <v>2695506</v>
      </c>
      <c r="K118" s="1195">
        <f t="shared" si="32"/>
        <v>2832035</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664701</v>
      </c>
      <c r="G120" s="1021">
        <f>435000+F120</f>
        <v>1099701</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12382374</v>
      </c>
      <c r="G127" s="1021">
        <f>SUM(G118:G126)</f>
        <v>25191496</v>
      </c>
      <c r="H127" s="1046"/>
      <c r="I127" s="1047"/>
      <c r="J127" s="1047"/>
      <c r="K127" s="1048"/>
    </row>
    <row r="128" spans="1:11" ht="20.25" customHeight="1" x14ac:dyDescent="0.3">
      <c r="A128" s="1039" t="s">
        <v>970</v>
      </c>
      <c r="B128" s="1039"/>
      <c r="C128" s="1039"/>
      <c r="D128" s="1039"/>
      <c r="E128" s="1060"/>
      <c r="F128" s="1195">
        <f>F53-F127</f>
        <v>361345017</v>
      </c>
      <c r="G128" s="1021"/>
      <c r="H128" s="1046"/>
      <c r="I128" s="1047"/>
      <c r="J128" s="1047"/>
      <c r="K128" s="1048"/>
    </row>
    <row r="129" spans="1:11" ht="20.25" customHeight="1" x14ac:dyDescent="0.3">
      <c r="A129" s="1039" t="s">
        <v>2194</v>
      </c>
      <c r="B129" s="1039"/>
      <c r="C129" s="1039"/>
      <c r="D129" s="1039"/>
      <c r="E129" s="1039"/>
      <c r="F129" s="1195">
        <f>SUM(F127:F128)</f>
        <v>373727391</v>
      </c>
      <c r="G129" s="1021"/>
      <c r="H129" s="1046"/>
      <c r="I129" s="1047"/>
      <c r="J129" s="1047"/>
      <c r="K129" s="1048"/>
    </row>
    <row r="130" spans="1:11" ht="20.25" customHeight="1" x14ac:dyDescent="0.3">
      <c r="A130" s="1039" t="s">
        <v>971</v>
      </c>
      <c r="B130" s="1039"/>
      <c r="C130" s="1039"/>
      <c r="D130" s="1039"/>
      <c r="E130" s="1039"/>
      <c r="F130" s="1021">
        <v>251167</v>
      </c>
      <c r="G130" s="1021"/>
      <c r="H130" s="1061"/>
      <c r="I130" s="1047"/>
      <c r="J130" s="1047"/>
      <c r="K130" s="1048"/>
    </row>
    <row r="131" spans="1:11" ht="20.25" customHeight="1" x14ac:dyDescent="0.3">
      <c r="A131" s="1042" t="s">
        <v>972</v>
      </c>
      <c r="B131" s="1039"/>
      <c r="C131" s="1039"/>
      <c r="D131" s="1039"/>
      <c r="E131" s="1039"/>
      <c r="F131" s="1195">
        <f>F53-F127+F130</f>
        <v>361596184</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2313</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2311</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26975983</v>
      </c>
      <c r="G7" s="1195">
        <f t="shared" si="0"/>
        <v>81135439</v>
      </c>
      <c r="H7" s="1195">
        <f>H8+H18+H19+H20+H21+H22+H25+H31+H34+H35+H36</f>
        <v>15724246</v>
      </c>
      <c r="I7" s="1195">
        <f t="shared" ref="I7:K7" si="1">I8+I18+I19+I20+I21+I22+I25+I31+I34+I35+I36</f>
        <v>69846478</v>
      </c>
      <c r="J7" s="1195">
        <f t="shared" si="1"/>
        <v>11251737</v>
      </c>
      <c r="K7" s="1195">
        <f t="shared" si="1"/>
        <v>11288961</v>
      </c>
    </row>
    <row r="8" spans="1:12" ht="19.5" customHeight="1" x14ac:dyDescent="0.3">
      <c r="A8" s="1039"/>
      <c r="B8" s="1039"/>
      <c r="C8" s="1040" t="s">
        <v>888</v>
      </c>
      <c r="D8" s="1039"/>
      <c r="E8" s="1039"/>
      <c r="F8" s="1195">
        <f t="shared" ref="F8:G8" si="2">F9+F10+F11+F12+F13+F16+F17</f>
        <v>13852557</v>
      </c>
      <c r="G8" s="1195">
        <f t="shared" si="2"/>
        <v>63412284</v>
      </c>
      <c r="H8" s="1195">
        <f>H9+H10+H11+H12+H13+H16+H17</f>
        <v>13852557</v>
      </c>
      <c r="I8" s="1195">
        <f t="shared" ref="I8:K8" si="3">I9+I10+I11+I12+I13+I16+I17</f>
        <v>63412284</v>
      </c>
      <c r="J8" s="1195">
        <f t="shared" si="3"/>
        <v>0</v>
      </c>
      <c r="K8" s="1195">
        <f t="shared" si="3"/>
        <v>0</v>
      </c>
    </row>
    <row r="9" spans="1:12" ht="19.5" customHeight="1" x14ac:dyDescent="0.3">
      <c r="A9" s="1039"/>
      <c r="B9" s="1039"/>
      <c r="C9" s="1040"/>
      <c r="D9" s="1039" t="s">
        <v>889</v>
      </c>
      <c r="E9" s="1023"/>
      <c r="F9" s="1195">
        <f>H9+J9</f>
        <v>32735</v>
      </c>
      <c r="G9" s="1195">
        <f>I9+K9</f>
        <v>56105</v>
      </c>
      <c r="H9" s="1021">
        <v>32735</v>
      </c>
      <c r="I9" s="1021">
        <f>'鄉庫收支月報表(113年2月)'!I9+'鄉庫收支月報表(113年3月)'!H9</f>
        <v>56105</v>
      </c>
      <c r="J9" s="1021">
        <v>0</v>
      </c>
      <c r="K9" s="1021">
        <v>0</v>
      </c>
    </row>
    <row r="10" spans="1:12" ht="19.5" customHeight="1" x14ac:dyDescent="0.3">
      <c r="A10" s="1039"/>
      <c r="B10" s="1039"/>
      <c r="C10" s="1040"/>
      <c r="D10" s="1039" t="s">
        <v>890</v>
      </c>
      <c r="E10" s="1039"/>
      <c r="F10" s="1195">
        <f t="shared" ref="F10:G12" si="4">H10+J10</f>
        <v>37742</v>
      </c>
      <c r="G10" s="1195">
        <f t="shared" si="4"/>
        <v>136464</v>
      </c>
      <c r="H10" s="1021">
        <v>37742</v>
      </c>
      <c r="I10" s="1021">
        <f>'鄉庫收支月報表(113年2月)'!I10+'鄉庫收支月報表(113年3月)'!H10</f>
        <v>136464</v>
      </c>
      <c r="J10" s="1021">
        <v>0</v>
      </c>
      <c r="K10" s="1021">
        <v>0</v>
      </c>
    </row>
    <row r="11" spans="1:12" ht="19.5" customHeight="1" x14ac:dyDescent="0.3">
      <c r="A11" s="1039"/>
      <c r="B11" s="1039"/>
      <c r="C11" s="1040"/>
      <c r="D11" s="1039" t="s">
        <v>891</v>
      </c>
      <c r="E11" s="1039"/>
      <c r="F11" s="1195">
        <f t="shared" si="4"/>
        <v>1732</v>
      </c>
      <c r="G11" s="1195">
        <f t="shared" si="4"/>
        <v>5974</v>
      </c>
      <c r="H11" s="1021">
        <v>1732</v>
      </c>
      <c r="I11" s="1021">
        <f>'鄉庫收支月報表(113年2月)'!I11+'鄉庫收支月報表(113年3月)'!H11</f>
        <v>5974</v>
      </c>
      <c r="J11" s="1021">
        <v>0</v>
      </c>
      <c r="K11" s="1021">
        <v>0</v>
      </c>
    </row>
    <row r="12" spans="1:12" ht="19.5" customHeight="1" x14ac:dyDescent="0.3">
      <c r="A12" s="1039"/>
      <c r="B12" s="1039"/>
      <c r="C12" s="1040"/>
      <c r="D12" s="1039" t="s">
        <v>892</v>
      </c>
      <c r="E12" s="1039"/>
      <c r="F12" s="1195">
        <f t="shared" si="4"/>
        <v>0</v>
      </c>
      <c r="G12" s="1195">
        <f t="shared" si="4"/>
        <v>0</v>
      </c>
      <c r="H12" s="1021">
        <v>0</v>
      </c>
      <c r="I12" s="1021">
        <f>'鄉庫收支月報表(113年2月)'!I12+'鄉庫收支月報表(113年3月)'!H12</f>
        <v>0</v>
      </c>
      <c r="J12" s="1021">
        <v>0</v>
      </c>
      <c r="K12" s="1021">
        <v>0</v>
      </c>
    </row>
    <row r="13" spans="1:12" ht="19.5" customHeight="1" x14ac:dyDescent="0.3">
      <c r="A13" s="1039"/>
      <c r="B13" s="1039"/>
      <c r="C13" s="1040"/>
      <c r="D13" s="1039" t="s">
        <v>893</v>
      </c>
      <c r="E13" s="1039"/>
      <c r="F13" s="1195">
        <f>H13+J13</f>
        <v>11294</v>
      </c>
      <c r="G13" s="1195">
        <f>I13+K13</f>
        <v>56558</v>
      </c>
      <c r="H13" s="1195">
        <f>SUM(H14:H15)</f>
        <v>11294</v>
      </c>
      <c r="I13" s="1195">
        <f t="shared" ref="I13:K13" si="5">SUM(I14:I15)</f>
        <v>56558</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f>'鄉庫收支月報表(113年2月)'!I14+'鄉庫收支月報表(113年3月)'!H14</f>
        <v>0</v>
      </c>
      <c r="J14" s="1021">
        <v>0</v>
      </c>
      <c r="K14" s="1021">
        <v>0</v>
      </c>
    </row>
    <row r="15" spans="1:12" ht="19.5" customHeight="1" x14ac:dyDescent="0.3">
      <c r="A15" s="1039"/>
      <c r="B15" s="1039"/>
      <c r="C15" s="1040"/>
      <c r="D15" s="1039"/>
      <c r="E15" s="1039" t="s">
        <v>895</v>
      </c>
      <c r="F15" s="1195">
        <f t="shared" si="6"/>
        <v>11294</v>
      </c>
      <c r="G15" s="1195">
        <f t="shared" si="6"/>
        <v>56558</v>
      </c>
      <c r="H15" s="1021">
        <v>11294</v>
      </c>
      <c r="I15" s="1021">
        <f>'鄉庫收支月報表(113年2月)'!I15+'鄉庫收支月報表(113年3月)'!H15</f>
        <v>56558</v>
      </c>
      <c r="J15" s="1021">
        <v>0</v>
      </c>
      <c r="K15" s="1021">
        <v>0</v>
      </c>
    </row>
    <row r="16" spans="1:12" ht="19.5" customHeight="1" x14ac:dyDescent="0.3">
      <c r="A16" s="1039"/>
      <c r="B16" s="1039"/>
      <c r="C16" s="1040"/>
      <c r="D16" s="1039" t="s">
        <v>896</v>
      </c>
      <c r="E16" s="1039"/>
      <c r="F16" s="1195">
        <f t="shared" si="6"/>
        <v>13769054</v>
      </c>
      <c r="G16" s="1195">
        <f t="shared" si="6"/>
        <v>63157183</v>
      </c>
      <c r="H16" s="1021">
        <v>13769054</v>
      </c>
      <c r="I16" s="1021">
        <f>'鄉庫收支月報表(113年2月)'!I16+'鄉庫收支月報表(113年3月)'!H16</f>
        <v>63157183</v>
      </c>
      <c r="J16" s="1021">
        <v>0</v>
      </c>
      <c r="K16" s="1021">
        <v>0</v>
      </c>
    </row>
    <row r="17" spans="1:11" ht="19.5" customHeight="1" x14ac:dyDescent="0.3">
      <c r="A17" s="1039"/>
      <c r="B17" s="1039"/>
      <c r="C17" s="1040"/>
      <c r="D17" s="1039" t="s">
        <v>897</v>
      </c>
      <c r="E17" s="1039"/>
      <c r="F17" s="1195">
        <f t="shared" si="6"/>
        <v>0</v>
      </c>
      <c r="G17" s="1195">
        <f t="shared" si="6"/>
        <v>0</v>
      </c>
      <c r="H17" s="1021">
        <v>0</v>
      </c>
      <c r="I17" s="1021">
        <f>'鄉庫收支月報表(113年2月)'!I17+'鄉庫收支月報表(113年3月)'!H17</f>
        <v>0</v>
      </c>
      <c r="J17" s="1021">
        <v>0</v>
      </c>
      <c r="K17" s="1021">
        <v>0</v>
      </c>
    </row>
    <row r="18" spans="1:11" ht="19.5" customHeight="1" x14ac:dyDescent="0.3">
      <c r="A18" s="1039"/>
      <c r="B18" s="1039"/>
      <c r="C18" s="1041" t="s">
        <v>898</v>
      </c>
      <c r="D18" s="1039"/>
      <c r="E18" s="1039"/>
      <c r="F18" s="1195">
        <f t="shared" si="6"/>
        <v>0</v>
      </c>
      <c r="G18" s="1195">
        <f t="shared" si="6"/>
        <v>0</v>
      </c>
      <c r="H18" s="1021">
        <v>0</v>
      </c>
      <c r="I18" s="1021">
        <f>'鄉庫收支月報表(113年2月)'!I18+'鄉庫收支月報表(113年3月)'!H18</f>
        <v>0</v>
      </c>
      <c r="J18" s="1021">
        <v>0</v>
      </c>
      <c r="K18" s="1021">
        <v>0</v>
      </c>
    </row>
    <row r="19" spans="1:11" ht="19.5" customHeight="1" x14ac:dyDescent="0.3">
      <c r="A19" s="1039"/>
      <c r="B19" s="1039"/>
      <c r="C19" s="1041" t="s">
        <v>899</v>
      </c>
      <c r="D19" s="1039"/>
      <c r="E19" s="1039"/>
      <c r="F19" s="1195">
        <f t="shared" si="6"/>
        <v>0</v>
      </c>
      <c r="G19" s="1195">
        <f t="shared" si="6"/>
        <v>28</v>
      </c>
      <c r="H19" s="1021">
        <v>0</v>
      </c>
      <c r="I19" s="1021">
        <f>'鄉庫收支月報表(113年2月)'!I19+'鄉庫收支月報表(113年3月)'!H19</f>
        <v>28</v>
      </c>
      <c r="J19" s="1021">
        <v>0</v>
      </c>
      <c r="K19" s="1021">
        <v>0</v>
      </c>
    </row>
    <row r="20" spans="1:11" ht="19.5" customHeight="1" x14ac:dyDescent="0.3">
      <c r="A20" s="1039"/>
      <c r="B20" s="1039"/>
      <c r="C20" s="1041" t="s">
        <v>900</v>
      </c>
      <c r="D20" s="1039"/>
      <c r="E20" s="1039"/>
      <c r="F20" s="1195">
        <f t="shared" si="6"/>
        <v>813403</v>
      </c>
      <c r="G20" s="1195">
        <f t="shared" si="6"/>
        <v>1862563</v>
      </c>
      <c r="H20" s="1021">
        <v>813403</v>
      </c>
      <c r="I20" s="1021">
        <f>'鄉庫收支月報表(113年2月)'!I20+'鄉庫收支月報表(113年3月)'!H20</f>
        <v>1862563</v>
      </c>
      <c r="J20" s="1021">
        <v>0</v>
      </c>
      <c r="K20" s="1021">
        <v>0</v>
      </c>
    </row>
    <row r="21" spans="1:11" ht="19.5" customHeight="1" x14ac:dyDescent="0.3">
      <c r="A21" s="1039"/>
      <c r="B21" s="1039"/>
      <c r="C21" s="1041" t="s">
        <v>901</v>
      </c>
      <c r="D21" s="1039"/>
      <c r="E21" s="1039"/>
      <c r="F21" s="1195">
        <f t="shared" si="6"/>
        <v>0</v>
      </c>
      <c r="G21" s="1195">
        <f t="shared" si="6"/>
        <v>0</v>
      </c>
      <c r="H21" s="1021">
        <v>0</v>
      </c>
      <c r="I21" s="1021">
        <f>'鄉庫收支月報表(113年2月)'!I21+'鄉庫收支月報表(113年3月)'!H21</f>
        <v>0</v>
      </c>
      <c r="J21" s="1021">
        <v>0</v>
      </c>
      <c r="K21" s="1021">
        <v>0</v>
      </c>
    </row>
    <row r="22" spans="1:11" ht="19.5" customHeight="1" x14ac:dyDescent="0.3">
      <c r="A22" s="1039"/>
      <c r="B22" s="1039"/>
      <c r="C22" s="1041" t="s">
        <v>902</v>
      </c>
      <c r="D22" s="1039"/>
      <c r="E22" s="1039"/>
      <c r="F22" s="1195">
        <f t="shared" si="6"/>
        <v>0</v>
      </c>
      <c r="G22" s="1195">
        <f t="shared" si="6"/>
        <v>328689</v>
      </c>
      <c r="H22" s="1195">
        <f>SUM(H23:H24)</f>
        <v>0</v>
      </c>
      <c r="I22" s="1195">
        <f t="shared" ref="I22:K22" si="7">SUM(I23:I24)</f>
        <v>328689</v>
      </c>
      <c r="J22" s="1195">
        <f t="shared" si="7"/>
        <v>0</v>
      </c>
      <c r="K22" s="1195">
        <f t="shared" si="7"/>
        <v>0</v>
      </c>
    </row>
    <row r="23" spans="1:11" ht="19.5" customHeight="1" x14ac:dyDescent="0.3">
      <c r="A23" s="1039"/>
      <c r="B23" s="1039"/>
      <c r="C23" s="1023"/>
      <c r="D23" s="1041" t="s">
        <v>903</v>
      </c>
      <c r="E23" s="1039"/>
      <c r="F23" s="1195">
        <f t="shared" si="6"/>
        <v>0</v>
      </c>
      <c r="G23" s="1195">
        <f t="shared" si="6"/>
        <v>328689</v>
      </c>
      <c r="H23" s="1021">
        <v>0</v>
      </c>
      <c r="I23" s="1021">
        <f>'鄉庫收支月報表(113年2月)'!I23+'鄉庫收支月報表(113年3月)'!H23</f>
        <v>328689</v>
      </c>
      <c r="J23" s="1021">
        <v>0</v>
      </c>
      <c r="K23" s="1021">
        <v>0</v>
      </c>
    </row>
    <row r="24" spans="1:11" ht="19.5" customHeight="1" x14ac:dyDescent="0.3">
      <c r="A24" s="1039"/>
      <c r="B24" s="1039"/>
      <c r="C24" s="1039"/>
      <c r="D24" s="1039" t="s">
        <v>904</v>
      </c>
      <c r="E24" s="1039"/>
      <c r="F24" s="1195">
        <f t="shared" si="6"/>
        <v>0</v>
      </c>
      <c r="G24" s="1195">
        <f t="shared" si="6"/>
        <v>0</v>
      </c>
      <c r="H24" s="1021">
        <v>0</v>
      </c>
      <c r="I24" s="1021">
        <f>'鄉庫收支月報表(113年2月)'!I24+'鄉庫收支月報表(113年3月)'!H24</f>
        <v>0</v>
      </c>
      <c r="J24" s="1021">
        <v>0</v>
      </c>
      <c r="K24" s="1021">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v>0</v>
      </c>
    </row>
    <row r="27" spans="1:11" ht="19.5" customHeight="1" x14ac:dyDescent="0.3">
      <c r="A27" s="1039"/>
      <c r="B27" s="1039"/>
      <c r="C27" s="1039"/>
      <c r="D27" s="1039" t="s">
        <v>907</v>
      </c>
      <c r="E27" s="1039"/>
      <c r="F27" s="1195">
        <f t="shared" si="6"/>
        <v>0</v>
      </c>
      <c r="G27" s="1195">
        <f t="shared" si="6"/>
        <v>0</v>
      </c>
      <c r="H27" s="1021">
        <v>0</v>
      </c>
      <c r="I27" s="1021">
        <v>0</v>
      </c>
      <c r="J27" s="1021">
        <v>0</v>
      </c>
      <c r="K27" s="1021">
        <v>0</v>
      </c>
    </row>
    <row r="28" spans="1:11" ht="19.5" customHeight="1" x14ac:dyDescent="0.3">
      <c r="A28" s="1039"/>
      <c r="B28" s="1039"/>
      <c r="C28" s="1039"/>
      <c r="D28" s="1039" t="s">
        <v>908</v>
      </c>
      <c r="E28" s="1039"/>
      <c r="F28" s="1195">
        <f t="shared" si="6"/>
        <v>0</v>
      </c>
      <c r="G28" s="1195">
        <f t="shared" si="6"/>
        <v>0</v>
      </c>
      <c r="H28" s="1021">
        <v>0</v>
      </c>
      <c r="I28" s="1021">
        <v>0</v>
      </c>
      <c r="J28" s="1021">
        <v>0</v>
      </c>
      <c r="K28" s="1021">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12270650</v>
      </c>
      <c r="G31" s="1195">
        <f>I31+K31</f>
        <v>15279341</v>
      </c>
      <c r="H31" s="1195">
        <f>SUM(H32:H33)</f>
        <v>1022297</v>
      </c>
      <c r="I31" s="1195">
        <f t="shared" ref="I31:K31" si="8">SUM(I32:I33)</f>
        <v>4030988</v>
      </c>
      <c r="J31" s="1195">
        <f t="shared" si="8"/>
        <v>11248353</v>
      </c>
      <c r="K31" s="1195">
        <f t="shared" si="8"/>
        <v>11248353</v>
      </c>
    </row>
    <row r="32" spans="1:11" ht="19.5" customHeight="1" x14ac:dyDescent="0.3">
      <c r="A32" s="1039"/>
      <c r="B32" s="1039"/>
      <c r="C32" s="1039"/>
      <c r="D32" s="1039" t="s">
        <v>910</v>
      </c>
      <c r="E32" s="1039"/>
      <c r="F32" s="1195">
        <f t="shared" ref="F32:G42" si="9">H32+J32</f>
        <v>12270650</v>
      </c>
      <c r="G32" s="1195">
        <f t="shared" si="9"/>
        <v>15279341</v>
      </c>
      <c r="H32" s="1021">
        <v>1022297</v>
      </c>
      <c r="I32" s="1021">
        <f>'鄉庫收支月報表(113年2月)'!I32+'鄉庫收支月報表(113年3月)'!H32</f>
        <v>4030988</v>
      </c>
      <c r="J32" s="1021">
        <v>11248353</v>
      </c>
      <c r="K32" s="1021">
        <f>'鄉庫收支月報表(113年2月)'!K32+'鄉庫收支月報表(113年3月)'!J32</f>
        <v>11248353</v>
      </c>
    </row>
    <row r="33" spans="1:11" ht="19.5" customHeight="1" x14ac:dyDescent="0.3">
      <c r="A33" s="1039"/>
      <c r="B33" s="1039"/>
      <c r="C33" s="1039"/>
      <c r="D33" s="1039" t="s">
        <v>911</v>
      </c>
      <c r="E33" s="1039"/>
      <c r="F33" s="1195">
        <f t="shared" si="9"/>
        <v>0</v>
      </c>
      <c r="G33" s="1195">
        <f t="shared" si="9"/>
        <v>0</v>
      </c>
      <c r="H33" s="1021">
        <v>0</v>
      </c>
      <c r="I33" s="1021">
        <f>'鄉庫收支月報表(113年2月)'!I33+'鄉庫收支月報表(113年3月)'!H33</f>
        <v>0</v>
      </c>
      <c r="J33" s="1021">
        <v>0</v>
      </c>
      <c r="K33" s="1021">
        <f>'鄉庫收支月報表(113年2月)'!K33+'鄉庫收支月報表(113年3月)'!J33</f>
        <v>0</v>
      </c>
    </row>
    <row r="34" spans="1:11" ht="19.5" customHeight="1" x14ac:dyDescent="0.3">
      <c r="A34" s="1039"/>
      <c r="B34" s="1039"/>
      <c r="C34" s="1039" t="s">
        <v>912</v>
      </c>
      <c r="D34" s="1039"/>
      <c r="E34" s="1039"/>
      <c r="F34" s="1195">
        <f t="shared" si="9"/>
        <v>0</v>
      </c>
      <c r="G34" s="1195">
        <f t="shared" si="9"/>
        <v>0</v>
      </c>
      <c r="H34" s="1021">
        <v>0</v>
      </c>
      <c r="I34" s="1021">
        <f>'鄉庫收支月報表(113年2月)'!I34+'鄉庫收支月報表(113年3月)'!H34</f>
        <v>0</v>
      </c>
      <c r="J34" s="1021">
        <v>0</v>
      </c>
      <c r="K34" s="1021">
        <f>'鄉庫收支月報表(113年2月)'!K34+'鄉庫收支月報表(113年3月)'!J34</f>
        <v>0</v>
      </c>
    </row>
    <row r="35" spans="1:11" ht="19.5" customHeight="1" x14ac:dyDescent="0.3">
      <c r="A35" s="1039"/>
      <c r="B35" s="1039"/>
      <c r="C35" s="1039" t="s">
        <v>913</v>
      </c>
      <c r="D35" s="1039"/>
      <c r="E35" s="1039"/>
      <c r="F35" s="1195">
        <f t="shared" si="9"/>
        <v>0</v>
      </c>
      <c r="G35" s="1195">
        <f t="shared" si="9"/>
        <v>0</v>
      </c>
      <c r="H35" s="1021">
        <v>0</v>
      </c>
      <c r="I35" s="1021">
        <f>'鄉庫收支月報表(113年2月)'!I35+'鄉庫收支月報表(113年3月)'!H35</f>
        <v>0</v>
      </c>
      <c r="J35" s="1021">
        <v>0</v>
      </c>
      <c r="K35" s="1021">
        <f>'鄉庫收支月報表(113年2月)'!K35+'鄉庫收支月報表(113年3月)'!J35</f>
        <v>0</v>
      </c>
    </row>
    <row r="36" spans="1:11" ht="19.5" customHeight="1" x14ac:dyDescent="0.3">
      <c r="A36" s="1039"/>
      <c r="B36" s="1039"/>
      <c r="C36" s="1039" t="s">
        <v>914</v>
      </c>
      <c r="D36" s="1039"/>
      <c r="E36" s="1039"/>
      <c r="F36" s="1195">
        <f t="shared" si="9"/>
        <v>39373</v>
      </c>
      <c r="G36" s="1195">
        <f t="shared" si="9"/>
        <v>252534</v>
      </c>
      <c r="H36" s="1021">
        <v>35989</v>
      </c>
      <c r="I36" s="1021">
        <f>'鄉庫收支月報表(113年2月)'!I36+'鄉庫收支月報表(113年3月)'!H36</f>
        <v>211926</v>
      </c>
      <c r="J36" s="1021">
        <v>3384</v>
      </c>
      <c r="K36" s="1021">
        <f>'鄉庫收支月報表(113年2月)'!K36+'鄉庫收支月報表(113年3月)'!J36</f>
        <v>40608</v>
      </c>
    </row>
    <row r="37" spans="1:11" ht="19.5" customHeight="1" x14ac:dyDescent="0.3">
      <c r="A37" s="1039"/>
      <c r="B37" s="1039" t="s">
        <v>962</v>
      </c>
      <c r="C37" s="1039"/>
      <c r="D37" s="1039"/>
      <c r="E37" s="1039"/>
      <c r="F37" s="1195">
        <f t="shared" si="9"/>
        <v>0</v>
      </c>
      <c r="G37" s="1195">
        <f t="shared" si="9"/>
        <v>0</v>
      </c>
      <c r="H37" s="1021">
        <f>SUM(H38)</f>
        <v>0</v>
      </c>
      <c r="I37" s="1021">
        <f>'鄉庫收支月報表(113年2月)'!I37+'鄉庫收支月報表(113年3月)'!H37</f>
        <v>0</v>
      </c>
      <c r="J37" s="1021">
        <f t="shared" ref="J37" si="10">SUM(J38)</f>
        <v>0</v>
      </c>
      <c r="K37" s="1021">
        <f>'鄉庫收支月報表(113年2月)'!K37+'鄉庫收支月報表(113年3月)'!J37</f>
        <v>0</v>
      </c>
    </row>
    <row r="38" spans="1:11" ht="19.5" customHeight="1" x14ac:dyDescent="0.3">
      <c r="A38" s="1039"/>
      <c r="B38" s="1039"/>
      <c r="C38" s="1039" t="s">
        <v>915</v>
      </c>
      <c r="D38" s="1039"/>
      <c r="E38" s="1039"/>
      <c r="F38" s="1195">
        <f t="shared" si="9"/>
        <v>0</v>
      </c>
      <c r="G38" s="1195">
        <f t="shared" si="9"/>
        <v>0</v>
      </c>
      <c r="H38" s="1021">
        <f>SUM(H39:H42)</f>
        <v>0</v>
      </c>
      <c r="I38" s="1021">
        <f>'鄉庫收支月報表(113年2月)'!I38+'鄉庫收支月報表(113年3月)'!H38</f>
        <v>0</v>
      </c>
      <c r="J38" s="1021">
        <v>0</v>
      </c>
      <c r="K38" s="1021">
        <f>'鄉庫收支月報表(113年2月)'!K38+'鄉庫收支月報表(113年3月)'!J38</f>
        <v>0</v>
      </c>
    </row>
    <row r="39" spans="1:11" ht="19.5" customHeight="1" x14ac:dyDescent="0.3">
      <c r="A39" s="1039"/>
      <c r="B39" s="1039"/>
      <c r="C39" s="1039"/>
      <c r="D39" s="1039" t="s">
        <v>916</v>
      </c>
      <c r="E39" s="1039"/>
      <c r="F39" s="1195">
        <f t="shared" si="9"/>
        <v>0</v>
      </c>
      <c r="G39" s="1195">
        <f t="shared" si="9"/>
        <v>0</v>
      </c>
      <c r="H39" s="1021">
        <v>0</v>
      </c>
      <c r="I39" s="1021">
        <f>'鄉庫收支月報表(113年2月)'!I39+'鄉庫收支月報表(113年3月)'!H39</f>
        <v>0</v>
      </c>
      <c r="J39" s="1021">
        <v>0</v>
      </c>
      <c r="K39" s="1021">
        <f>'鄉庫收支月報表(113年2月)'!K39+'鄉庫收支月報表(113年3月)'!J39</f>
        <v>0</v>
      </c>
    </row>
    <row r="40" spans="1:11" ht="19.5" customHeight="1" x14ac:dyDescent="0.3">
      <c r="A40" s="1039"/>
      <c r="B40" s="1039"/>
      <c r="C40" s="1039"/>
      <c r="D40" s="1039" t="s">
        <v>917</v>
      </c>
      <c r="E40" s="1039"/>
      <c r="F40" s="1195">
        <f t="shared" si="9"/>
        <v>0</v>
      </c>
      <c r="G40" s="1195">
        <f t="shared" si="9"/>
        <v>0</v>
      </c>
      <c r="H40" s="1021">
        <v>0</v>
      </c>
      <c r="I40" s="1021">
        <f>'鄉庫收支月報表(113年2月)'!I40+'鄉庫收支月報表(113年3月)'!H40</f>
        <v>0</v>
      </c>
      <c r="J40" s="1021">
        <v>0</v>
      </c>
      <c r="K40" s="1021">
        <f>'鄉庫收支月報表(113年2月)'!K40+'鄉庫收支月報表(113年3月)'!J40</f>
        <v>0</v>
      </c>
    </row>
    <row r="41" spans="1:11" ht="19.5" customHeight="1" x14ac:dyDescent="0.3">
      <c r="A41" s="1039"/>
      <c r="B41" s="1039"/>
      <c r="C41" s="1039"/>
      <c r="D41" s="1039" t="s">
        <v>918</v>
      </c>
      <c r="E41" s="1039"/>
      <c r="F41" s="1195">
        <f t="shared" si="9"/>
        <v>0</v>
      </c>
      <c r="G41" s="1195">
        <f t="shared" si="9"/>
        <v>0</v>
      </c>
      <c r="H41" s="1021">
        <v>0</v>
      </c>
      <c r="I41" s="1021">
        <f>'鄉庫收支月報表(113年2月)'!I41+'鄉庫收支月報表(113年3月)'!H41</f>
        <v>0</v>
      </c>
      <c r="J41" s="1021">
        <v>0</v>
      </c>
      <c r="K41" s="1021">
        <f>'鄉庫收支月報表(113年2月)'!K41+'鄉庫收支月報表(113年3月)'!J41</f>
        <v>0</v>
      </c>
    </row>
    <row r="42" spans="1:11" ht="19.5" customHeight="1" x14ac:dyDescent="0.3">
      <c r="A42" s="1039"/>
      <c r="B42" s="1039"/>
      <c r="C42" s="1039"/>
      <c r="D42" s="1039" t="s">
        <v>904</v>
      </c>
      <c r="E42" s="1039"/>
      <c r="F42" s="1195">
        <f t="shared" si="9"/>
        <v>0</v>
      </c>
      <c r="G42" s="1195">
        <f t="shared" si="9"/>
        <v>0</v>
      </c>
      <c r="H42" s="1021"/>
      <c r="I42" s="1021">
        <f>'鄉庫收支月報表(113年2月)'!I42+'鄉庫收支月報表(113年3月)'!H42</f>
        <v>0</v>
      </c>
      <c r="J42" s="1021">
        <v>0</v>
      </c>
      <c r="K42" s="1021">
        <f>'鄉庫收支月報表(113年2月)'!K42+'鄉庫收支月報表(113年3月)'!J42</f>
        <v>0</v>
      </c>
    </row>
    <row r="43" spans="1:11" ht="19.5" customHeight="1" x14ac:dyDescent="0.3">
      <c r="A43" s="1039"/>
      <c r="B43" s="1042" t="s">
        <v>919</v>
      </c>
      <c r="C43" s="1039"/>
      <c r="D43" s="1039"/>
      <c r="E43" s="1039"/>
      <c r="F43" s="1195">
        <f>F37+F7</f>
        <v>26975983</v>
      </c>
      <c r="G43" s="1195">
        <f t="shared" ref="G43:K43" si="11">G37+G7</f>
        <v>81135439</v>
      </c>
      <c r="H43" s="1195">
        <f t="shared" si="11"/>
        <v>15724246</v>
      </c>
      <c r="I43" s="1195">
        <f t="shared" si="11"/>
        <v>69846478</v>
      </c>
      <c r="J43" s="1195">
        <f t="shared" si="11"/>
        <v>11251737</v>
      </c>
      <c r="K43" s="1195">
        <f t="shared" si="11"/>
        <v>11288961</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26975983</v>
      </c>
      <c r="G51" s="1195">
        <f>SUM(G43:G50)</f>
        <v>81135439</v>
      </c>
      <c r="H51" s="1046"/>
      <c r="I51" s="1047"/>
      <c r="J51" s="1047"/>
      <c r="K51" s="1048"/>
    </row>
    <row r="52" spans="1:11" ht="19.5" customHeight="1" x14ac:dyDescent="0.3">
      <c r="A52" s="1042" t="s">
        <v>927</v>
      </c>
      <c r="B52" s="1039"/>
      <c r="C52" s="1039"/>
      <c r="D52" s="1039"/>
      <c r="E52" s="1050"/>
      <c r="F52" s="1021">
        <f>'鄉庫收支月報表(113年2月)'!F128</f>
        <v>361345017</v>
      </c>
      <c r="G52" s="1021"/>
      <c r="H52" s="1046"/>
      <c r="I52" s="1047"/>
      <c r="J52" s="1047"/>
      <c r="K52" s="1048"/>
    </row>
    <row r="53" spans="1:11" ht="19.5" customHeight="1" x14ac:dyDescent="0.3">
      <c r="A53" s="1042" t="s">
        <v>2192</v>
      </c>
      <c r="B53" s="1039"/>
      <c r="C53" s="1039"/>
      <c r="D53" s="1039"/>
      <c r="E53" s="1050"/>
      <c r="F53" s="1195">
        <f>SUM(F51:F52)</f>
        <v>388321000</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8984603</v>
      </c>
      <c r="G56" s="1195">
        <f>I56+K56</f>
        <v>28701246</v>
      </c>
      <c r="H56" s="1195">
        <f>H57+H62+H66+H71+H77+H82+H85+H88</f>
        <v>8984603</v>
      </c>
      <c r="I56" s="1195">
        <f t="shared" ref="I56:K56" si="12">I57+I62+I66+I71+I77+I82+I85+I88</f>
        <v>28701246</v>
      </c>
      <c r="J56" s="1195">
        <f t="shared" si="12"/>
        <v>0</v>
      </c>
      <c r="K56" s="1195">
        <f t="shared" si="12"/>
        <v>0</v>
      </c>
    </row>
    <row r="57" spans="1:11" ht="19.5" customHeight="1" x14ac:dyDescent="0.3">
      <c r="A57" s="1039"/>
      <c r="B57" s="1039"/>
      <c r="C57" s="1040" t="s">
        <v>931</v>
      </c>
      <c r="D57" s="1039"/>
      <c r="E57" s="1039"/>
      <c r="F57" s="1195">
        <f t="shared" ref="F57:G79" si="13">H57+J57</f>
        <v>4981386</v>
      </c>
      <c r="G57" s="1195">
        <f t="shared" si="13"/>
        <v>17099684</v>
      </c>
      <c r="H57" s="1195">
        <f>SUM(H58:H61)</f>
        <v>4981386</v>
      </c>
      <c r="I57" s="1195">
        <f t="shared" ref="I57:K57" si="14">SUM(I58:I61)</f>
        <v>17099684</v>
      </c>
      <c r="J57" s="1195">
        <f t="shared" si="14"/>
        <v>0</v>
      </c>
      <c r="K57" s="1195">
        <f t="shared" si="14"/>
        <v>0</v>
      </c>
    </row>
    <row r="58" spans="1:11" ht="19.5" customHeight="1" x14ac:dyDescent="0.3">
      <c r="A58" s="1039"/>
      <c r="B58" s="1039"/>
      <c r="C58" s="1040"/>
      <c r="D58" s="1039" t="s">
        <v>932</v>
      </c>
      <c r="E58" s="1039"/>
      <c r="F58" s="1195">
        <f t="shared" si="13"/>
        <v>1241815</v>
      </c>
      <c r="G58" s="1195">
        <f t="shared" si="13"/>
        <v>5654815</v>
      </c>
      <c r="H58" s="1021">
        <v>1241815</v>
      </c>
      <c r="I58" s="1021">
        <f>'鄉庫收支月報表(113年2月)'!I58+'鄉庫收支月報表(113年3月)'!H58</f>
        <v>5654815</v>
      </c>
      <c r="J58" s="1021">
        <v>0</v>
      </c>
      <c r="K58" s="1021">
        <v>0</v>
      </c>
    </row>
    <row r="59" spans="1:11" ht="19.5" customHeight="1" x14ac:dyDescent="0.3">
      <c r="A59" s="1039"/>
      <c r="B59" s="1039"/>
      <c r="C59" s="1040"/>
      <c r="D59" s="1039" t="s">
        <v>933</v>
      </c>
      <c r="E59" s="1039"/>
      <c r="F59" s="1195">
        <f t="shared" si="13"/>
        <v>1257575</v>
      </c>
      <c r="G59" s="1195">
        <f t="shared" si="13"/>
        <v>4018148</v>
      </c>
      <c r="H59" s="1021">
        <v>1257575</v>
      </c>
      <c r="I59" s="1021">
        <f>'鄉庫收支月報表(113年2月)'!I59+'鄉庫收支月報表(113年3月)'!H59</f>
        <v>4018148</v>
      </c>
      <c r="J59" s="1021">
        <v>0</v>
      </c>
      <c r="K59" s="1021">
        <v>0</v>
      </c>
    </row>
    <row r="60" spans="1:11" ht="19.5" customHeight="1" x14ac:dyDescent="0.3">
      <c r="A60" s="1039"/>
      <c r="B60" s="1039"/>
      <c r="C60" s="1040"/>
      <c r="D60" s="1039" t="s">
        <v>934</v>
      </c>
      <c r="E60" s="1039"/>
      <c r="F60" s="1195">
        <f t="shared" si="13"/>
        <v>2481115</v>
      </c>
      <c r="G60" s="1195">
        <f t="shared" si="13"/>
        <v>7376877</v>
      </c>
      <c r="H60" s="1021">
        <v>2481115</v>
      </c>
      <c r="I60" s="1021">
        <f>'鄉庫收支月報表(113年2月)'!I60+'鄉庫收支月報表(113年3月)'!H60</f>
        <v>7376877</v>
      </c>
      <c r="J60" s="1021">
        <v>0</v>
      </c>
      <c r="K60" s="1021">
        <v>0</v>
      </c>
    </row>
    <row r="61" spans="1:11" ht="19.5" customHeight="1" x14ac:dyDescent="0.3">
      <c r="A61" s="1039"/>
      <c r="B61" s="1039"/>
      <c r="C61" s="1040"/>
      <c r="D61" s="1039" t="s">
        <v>935</v>
      </c>
      <c r="E61" s="1039"/>
      <c r="F61" s="1195">
        <f t="shared" si="13"/>
        <v>881</v>
      </c>
      <c r="G61" s="1195">
        <f t="shared" si="13"/>
        <v>49844</v>
      </c>
      <c r="H61" s="1021">
        <v>881</v>
      </c>
      <c r="I61" s="1021">
        <f>'鄉庫收支月報表(113年2月)'!I61+'鄉庫收支月報表(113年3月)'!H61</f>
        <v>49844</v>
      </c>
      <c r="J61" s="1021">
        <v>0</v>
      </c>
      <c r="K61" s="1021">
        <v>0</v>
      </c>
    </row>
    <row r="62" spans="1:11" ht="19.5" customHeight="1" x14ac:dyDescent="0.3">
      <c r="A62" s="1039"/>
      <c r="B62" s="1039"/>
      <c r="C62" s="1040" t="s">
        <v>936</v>
      </c>
      <c r="D62" s="1039"/>
      <c r="E62" s="1039"/>
      <c r="F62" s="1195">
        <f t="shared" si="13"/>
        <v>167095</v>
      </c>
      <c r="G62" s="1195">
        <f t="shared" si="13"/>
        <v>593798</v>
      </c>
      <c r="H62" s="1195">
        <f>SUM(H63:H65)</f>
        <v>167095</v>
      </c>
      <c r="I62" s="1195">
        <f t="shared" ref="I62:K62" si="15">SUM(I63:I65)</f>
        <v>593798</v>
      </c>
      <c r="J62" s="1195">
        <f t="shared" si="15"/>
        <v>0</v>
      </c>
      <c r="K62" s="1195">
        <f t="shared" si="15"/>
        <v>0</v>
      </c>
    </row>
    <row r="63" spans="1:11" ht="19.5" customHeight="1" x14ac:dyDescent="0.3">
      <c r="A63" s="1039"/>
      <c r="B63" s="1039"/>
      <c r="C63" s="1040"/>
      <c r="D63" s="1039" t="s">
        <v>937</v>
      </c>
      <c r="E63" s="1039"/>
      <c r="F63" s="1195">
        <f t="shared" si="13"/>
        <v>0</v>
      </c>
      <c r="G63" s="1195">
        <f t="shared" si="13"/>
        <v>0</v>
      </c>
      <c r="H63" s="1021">
        <v>0</v>
      </c>
      <c r="I63" s="1021">
        <f>'鄉庫收支月報表(113年2月)'!I63+'鄉庫收支月報表(113年3月)'!H63</f>
        <v>0</v>
      </c>
      <c r="J63" s="1021">
        <v>0</v>
      </c>
      <c r="K63" s="1021">
        <v>0</v>
      </c>
    </row>
    <row r="64" spans="1:11" ht="19.5" customHeight="1" x14ac:dyDescent="0.3">
      <c r="A64" s="1039"/>
      <c r="B64" s="1039"/>
      <c r="C64" s="1040"/>
      <c r="D64" s="1039" t="s">
        <v>938</v>
      </c>
      <c r="E64" s="1039"/>
      <c r="F64" s="1195">
        <f t="shared" si="13"/>
        <v>0</v>
      </c>
      <c r="G64" s="1195">
        <f t="shared" si="13"/>
        <v>0</v>
      </c>
      <c r="H64" s="1021">
        <v>0</v>
      </c>
      <c r="I64" s="1021">
        <f>'鄉庫收支月報表(113年2月)'!I64+'鄉庫收支月報表(113年3月)'!H64</f>
        <v>0</v>
      </c>
      <c r="J64" s="1021">
        <v>0</v>
      </c>
      <c r="K64" s="1021">
        <v>0</v>
      </c>
    </row>
    <row r="65" spans="1:13" ht="19.5" customHeight="1" x14ac:dyDescent="0.3">
      <c r="A65" s="1039"/>
      <c r="B65" s="1039"/>
      <c r="C65" s="1040"/>
      <c r="D65" s="1039" t="s">
        <v>939</v>
      </c>
      <c r="E65" s="1039"/>
      <c r="F65" s="1195">
        <f t="shared" si="13"/>
        <v>167095</v>
      </c>
      <c r="G65" s="1195">
        <f t="shared" si="13"/>
        <v>593798</v>
      </c>
      <c r="H65" s="1021">
        <v>167095</v>
      </c>
      <c r="I65" s="1021">
        <f>'鄉庫收支月報表(113年2月)'!I65+'鄉庫收支月報表(113年3月)'!H65</f>
        <v>593798</v>
      </c>
      <c r="J65" s="1021">
        <v>0</v>
      </c>
      <c r="K65" s="1021">
        <v>0</v>
      </c>
    </row>
    <row r="66" spans="1:13" ht="19.5" customHeight="1" x14ac:dyDescent="0.3">
      <c r="A66" s="1039"/>
      <c r="B66" s="1039"/>
      <c r="C66" s="1040" t="s">
        <v>940</v>
      </c>
      <c r="D66" s="1039"/>
      <c r="E66" s="1039"/>
      <c r="F66" s="1195">
        <f t="shared" si="13"/>
        <v>1582202</v>
      </c>
      <c r="G66" s="1195">
        <f t="shared" si="13"/>
        <v>3958774</v>
      </c>
      <c r="H66" s="1195">
        <f>SUM(H67:H70)</f>
        <v>1582202</v>
      </c>
      <c r="I66" s="1195">
        <f t="shared" ref="I66:K66" si="16">SUM(I67:I70)</f>
        <v>3958774</v>
      </c>
      <c r="J66" s="1195">
        <f t="shared" si="16"/>
        <v>0</v>
      </c>
      <c r="K66" s="1195">
        <f t="shared" si="16"/>
        <v>0</v>
      </c>
    </row>
    <row r="67" spans="1:13" ht="19.5" customHeight="1" x14ac:dyDescent="0.3">
      <c r="A67" s="1039"/>
      <c r="B67" s="1039"/>
      <c r="C67" s="1040"/>
      <c r="D67" s="1039" t="s">
        <v>941</v>
      </c>
      <c r="E67" s="1039"/>
      <c r="F67" s="1195">
        <f t="shared" si="13"/>
        <v>1055147</v>
      </c>
      <c r="G67" s="1195">
        <f t="shared" si="13"/>
        <v>1959246</v>
      </c>
      <c r="H67" s="1021">
        <v>1055147</v>
      </c>
      <c r="I67" s="1021">
        <f>'鄉庫收支月報表(113年2月)'!I67+'鄉庫收支月報表(113年3月)'!H67</f>
        <v>1959246</v>
      </c>
      <c r="J67" s="1021">
        <v>0</v>
      </c>
      <c r="K67" s="1021">
        <v>0</v>
      </c>
    </row>
    <row r="68" spans="1:13" ht="19.5" customHeight="1" x14ac:dyDescent="0.3">
      <c r="A68" s="1039"/>
      <c r="B68" s="1039"/>
      <c r="C68" s="1040"/>
      <c r="D68" s="1039" t="s">
        <v>942</v>
      </c>
      <c r="E68" s="1039"/>
      <c r="F68" s="1195">
        <f t="shared" si="13"/>
        <v>0</v>
      </c>
      <c r="G68" s="1195">
        <f t="shared" si="13"/>
        <v>0</v>
      </c>
      <c r="H68" s="1021">
        <v>0</v>
      </c>
      <c r="I68" s="1021">
        <f>'鄉庫收支月報表(113年2月)'!I68+'鄉庫收支月報表(113年3月)'!H68</f>
        <v>0</v>
      </c>
      <c r="J68" s="1021">
        <v>0</v>
      </c>
      <c r="K68" s="1021">
        <v>0</v>
      </c>
    </row>
    <row r="69" spans="1:13" ht="19.5" customHeight="1" x14ac:dyDescent="0.3">
      <c r="A69" s="1039"/>
      <c r="B69" s="1039"/>
      <c r="C69" s="1040"/>
      <c r="D69" s="1039" t="s">
        <v>943</v>
      </c>
      <c r="E69" s="1039"/>
      <c r="F69" s="1195">
        <f t="shared" si="13"/>
        <v>0</v>
      </c>
      <c r="G69" s="1195">
        <f t="shared" si="13"/>
        <v>0</v>
      </c>
      <c r="H69" s="1021">
        <v>0</v>
      </c>
      <c r="I69" s="1021">
        <f>'鄉庫收支月報表(113年2月)'!I69+'鄉庫收支月報表(113年3月)'!H69</f>
        <v>0</v>
      </c>
      <c r="J69" s="1021">
        <v>0</v>
      </c>
      <c r="K69" s="1021">
        <v>0</v>
      </c>
    </row>
    <row r="70" spans="1:13" ht="19.5" customHeight="1" x14ac:dyDescent="0.3">
      <c r="A70" s="1039"/>
      <c r="B70" s="1039"/>
      <c r="C70" s="1040"/>
      <c r="D70" s="1039" t="s">
        <v>944</v>
      </c>
      <c r="E70" s="1039"/>
      <c r="F70" s="1195">
        <f t="shared" si="13"/>
        <v>527055</v>
      </c>
      <c r="G70" s="1195">
        <f t="shared" si="13"/>
        <v>1999528</v>
      </c>
      <c r="H70" s="1021">
        <v>527055</v>
      </c>
      <c r="I70" s="1021">
        <f>'鄉庫收支月報表(113年2月)'!I70+'鄉庫收支月報表(113年3月)'!H70</f>
        <v>1999528</v>
      </c>
      <c r="J70" s="1021">
        <v>0</v>
      </c>
      <c r="K70" s="1021">
        <v>0</v>
      </c>
    </row>
    <row r="71" spans="1:13" ht="19.5" customHeight="1" x14ac:dyDescent="0.3">
      <c r="A71" s="1039"/>
      <c r="B71" s="1039"/>
      <c r="C71" s="1040" t="s">
        <v>945</v>
      </c>
      <c r="D71" s="1039"/>
      <c r="E71" s="1039"/>
      <c r="F71" s="1195">
        <f t="shared" si="13"/>
        <v>557750</v>
      </c>
      <c r="G71" s="1195">
        <f t="shared" si="13"/>
        <v>2185031</v>
      </c>
      <c r="H71" s="1195">
        <f>SUM(H72:H76)</f>
        <v>557750</v>
      </c>
      <c r="I71" s="1195">
        <f t="shared" ref="I71:K71" si="17">SUM(I72:I76)</f>
        <v>2185031</v>
      </c>
      <c r="J71" s="1195">
        <f t="shared" si="17"/>
        <v>0</v>
      </c>
      <c r="K71" s="1195">
        <f t="shared" si="17"/>
        <v>0</v>
      </c>
    </row>
    <row r="72" spans="1:13" ht="19.5" customHeight="1" x14ac:dyDescent="0.3">
      <c r="A72" s="1039"/>
      <c r="B72" s="1039"/>
      <c r="C72" s="1040"/>
      <c r="D72" s="1039" t="s">
        <v>946</v>
      </c>
      <c r="E72" s="1039"/>
      <c r="F72" s="1195">
        <f t="shared" si="13"/>
        <v>37879</v>
      </c>
      <c r="G72" s="1195">
        <f t="shared" si="13"/>
        <v>120559</v>
      </c>
      <c r="H72" s="1021">
        <v>37879</v>
      </c>
      <c r="I72" s="1021">
        <f>'鄉庫收支月報表(113年2月)'!I72+'鄉庫收支月報表(113年3月)'!H72</f>
        <v>120559</v>
      </c>
      <c r="J72" s="1021">
        <v>0</v>
      </c>
      <c r="K72" s="1021">
        <v>0</v>
      </c>
    </row>
    <row r="73" spans="1:13" ht="19.5" customHeight="1" x14ac:dyDescent="0.3">
      <c r="A73" s="1039"/>
      <c r="B73" s="1039"/>
      <c r="C73" s="1040"/>
      <c r="D73" s="1039" t="s">
        <v>947</v>
      </c>
      <c r="E73" s="1039"/>
      <c r="F73" s="1195">
        <f t="shared" si="13"/>
        <v>0</v>
      </c>
      <c r="G73" s="1195">
        <f t="shared" si="13"/>
        <v>0</v>
      </c>
      <c r="H73" s="1021">
        <v>0</v>
      </c>
      <c r="I73" s="1021">
        <f>'鄉庫收支月報表(113年2月)'!I73+'鄉庫收支月報表(113年3月)'!H73</f>
        <v>0</v>
      </c>
      <c r="J73" s="1021">
        <v>0</v>
      </c>
      <c r="K73" s="1021">
        <v>0</v>
      </c>
    </row>
    <row r="74" spans="1:13" ht="19.5" customHeight="1" x14ac:dyDescent="0.3">
      <c r="A74" s="1039"/>
      <c r="B74" s="1039"/>
      <c r="C74" s="1040"/>
      <c r="D74" s="1039" t="s">
        <v>948</v>
      </c>
      <c r="E74" s="1039"/>
      <c r="F74" s="1195">
        <f t="shared" si="13"/>
        <v>519871</v>
      </c>
      <c r="G74" s="1195">
        <f t="shared" si="13"/>
        <v>2064472</v>
      </c>
      <c r="H74" s="1021">
        <v>519871</v>
      </c>
      <c r="I74" s="1021">
        <f>'鄉庫收支月報表(113年2月)'!I74+'鄉庫收支月報表(113年3月)'!H74</f>
        <v>2064472</v>
      </c>
      <c r="J74" s="1021">
        <v>0</v>
      </c>
      <c r="K74" s="1021">
        <v>0</v>
      </c>
    </row>
    <row r="75" spans="1:13" ht="19.5" customHeight="1" x14ac:dyDescent="0.3">
      <c r="A75" s="1039"/>
      <c r="B75" s="1039"/>
      <c r="C75" s="1040"/>
      <c r="D75" s="1039" t="s">
        <v>949</v>
      </c>
      <c r="E75" s="1039"/>
      <c r="F75" s="1195">
        <f t="shared" si="13"/>
        <v>0</v>
      </c>
      <c r="G75" s="1195">
        <f t="shared" si="13"/>
        <v>0</v>
      </c>
      <c r="H75" s="1021">
        <v>0</v>
      </c>
      <c r="I75" s="1021">
        <f>'鄉庫收支月報表(113年2月)'!I75+'鄉庫收支月報表(113年3月)'!H75</f>
        <v>0</v>
      </c>
      <c r="J75" s="1021">
        <v>0</v>
      </c>
      <c r="K75" s="1021">
        <v>0</v>
      </c>
    </row>
    <row r="76" spans="1:13" ht="19.5" customHeight="1" x14ac:dyDescent="0.3">
      <c r="A76" s="1039"/>
      <c r="B76" s="1039"/>
      <c r="C76" s="1040"/>
      <c r="D76" s="1039" t="s">
        <v>950</v>
      </c>
      <c r="E76" s="1039"/>
      <c r="F76" s="1195">
        <f t="shared" si="13"/>
        <v>0</v>
      </c>
      <c r="G76" s="1195">
        <f t="shared" si="13"/>
        <v>0</v>
      </c>
      <c r="H76" s="1021">
        <v>0</v>
      </c>
      <c r="I76" s="1021">
        <f>'鄉庫收支月報表(113年2月)'!I76+'鄉庫收支月報表(113年3月)'!H76</f>
        <v>0</v>
      </c>
      <c r="J76" s="1021">
        <v>0</v>
      </c>
      <c r="K76" s="1021">
        <v>0</v>
      </c>
    </row>
    <row r="77" spans="1:13" ht="19.5" customHeight="1" x14ac:dyDescent="0.3">
      <c r="A77" s="1039"/>
      <c r="B77" s="1039"/>
      <c r="C77" s="1039" t="s">
        <v>951</v>
      </c>
      <c r="D77" s="1039"/>
      <c r="E77" s="1039"/>
      <c r="F77" s="1195">
        <f t="shared" si="13"/>
        <v>1061201</v>
      </c>
      <c r="G77" s="1195">
        <f t="shared" si="13"/>
        <v>3566781</v>
      </c>
      <c r="H77" s="1195">
        <f>SUM(H78:H79)</f>
        <v>1061201</v>
      </c>
      <c r="I77" s="1195">
        <f t="shared" ref="I77:K77" si="18">SUM(I78:I79)</f>
        <v>3566781</v>
      </c>
      <c r="J77" s="1195">
        <f t="shared" si="18"/>
        <v>0</v>
      </c>
      <c r="K77" s="1195">
        <f t="shared" si="18"/>
        <v>0</v>
      </c>
    </row>
    <row r="78" spans="1:13" ht="19.5" customHeight="1" x14ac:dyDescent="0.3">
      <c r="A78" s="1039"/>
      <c r="B78" s="1039"/>
      <c r="C78" s="1039"/>
      <c r="D78" s="1039" t="s">
        <v>952</v>
      </c>
      <c r="E78" s="1039"/>
      <c r="F78" s="1195">
        <f t="shared" si="13"/>
        <v>0</v>
      </c>
      <c r="G78" s="1195">
        <f t="shared" si="13"/>
        <v>7976</v>
      </c>
      <c r="H78" s="1021">
        <v>0</v>
      </c>
      <c r="I78" s="1021">
        <f>'鄉庫收支月報表(113年2月)'!I78+'鄉庫收支月報表(113年3月)'!H78</f>
        <v>7976</v>
      </c>
      <c r="J78" s="1021">
        <v>0</v>
      </c>
      <c r="K78" s="1021">
        <v>0</v>
      </c>
    </row>
    <row r="79" spans="1:13" ht="19.5" customHeight="1" x14ac:dyDescent="0.3">
      <c r="A79" s="1039"/>
      <c r="B79" s="1039"/>
      <c r="C79" s="1039"/>
      <c r="D79" s="1039" t="s">
        <v>953</v>
      </c>
      <c r="E79" s="1039"/>
      <c r="F79" s="1195">
        <f t="shared" si="13"/>
        <v>1061201</v>
      </c>
      <c r="G79" s="1195">
        <f t="shared" si="13"/>
        <v>3558805</v>
      </c>
      <c r="H79" s="1021">
        <v>1061201</v>
      </c>
      <c r="I79" s="1021">
        <f>'鄉庫收支月報表(113年2月)'!I79+'鄉庫收支月報表(113年3月)'!H79</f>
        <v>3558805</v>
      </c>
      <c r="J79" s="1021">
        <v>0</v>
      </c>
      <c r="K79" s="1021">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450969</v>
      </c>
      <c r="G82" s="1195">
        <f>I82+K82</f>
        <v>1113178</v>
      </c>
      <c r="H82" s="1195">
        <f>SUM(H83:H84)</f>
        <v>450969</v>
      </c>
      <c r="I82" s="1195">
        <f t="shared" ref="I82:K82" si="19">SUM(I83:I84)</f>
        <v>1113178</v>
      </c>
      <c r="J82" s="1195">
        <f t="shared" si="19"/>
        <v>0</v>
      </c>
      <c r="K82" s="1195">
        <f t="shared" si="19"/>
        <v>0</v>
      </c>
    </row>
    <row r="83" spans="1:13" ht="19.5" customHeight="1" x14ac:dyDescent="0.3">
      <c r="A83" s="1039"/>
      <c r="B83" s="1039"/>
      <c r="C83" s="1039"/>
      <c r="D83" s="1039" t="s">
        <v>955</v>
      </c>
      <c r="E83" s="1039"/>
      <c r="F83" s="1195">
        <f t="shared" ref="F83:G98" si="20">H83+J83</f>
        <v>450969</v>
      </c>
      <c r="G83" s="1195">
        <f t="shared" si="20"/>
        <v>1113178</v>
      </c>
      <c r="H83" s="1021">
        <v>450969</v>
      </c>
      <c r="I83" s="1021">
        <f>'鄉庫收支月報表(113年2月)'!I83+'鄉庫收支月報表(113年3月)'!H83</f>
        <v>1113178</v>
      </c>
      <c r="J83" s="1021">
        <v>0</v>
      </c>
      <c r="K83" s="1021">
        <v>0</v>
      </c>
    </row>
    <row r="84" spans="1:13" ht="19.5" customHeight="1" x14ac:dyDescent="0.3">
      <c r="A84" s="1039"/>
      <c r="B84" s="1039"/>
      <c r="C84" s="1039"/>
      <c r="D84" s="1039" t="s">
        <v>956</v>
      </c>
      <c r="E84" s="1039"/>
      <c r="F84" s="1195">
        <f t="shared" si="20"/>
        <v>0</v>
      </c>
      <c r="G84" s="1195">
        <f t="shared" si="20"/>
        <v>0</v>
      </c>
      <c r="H84" s="1021">
        <v>0</v>
      </c>
      <c r="I84" s="1021">
        <f>'鄉庫收支月報表(113年2月)'!I84+'鄉庫收支月報表(113年3月)'!H84</f>
        <v>0</v>
      </c>
      <c r="J84" s="1021">
        <v>0</v>
      </c>
      <c r="K84" s="1021">
        <v>0</v>
      </c>
    </row>
    <row r="85" spans="1:13" ht="19.5" customHeight="1" x14ac:dyDescent="0.3">
      <c r="A85" s="1039"/>
      <c r="B85" s="1039"/>
      <c r="C85" s="1039" t="s">
        <v>957</v>
      </c>
      <c r="D85" s="1039"/>
      <c r="E85" s="1039"/>
      <c r="F85" s="1195">
        <f t="shared" si="20"/>
        <v>0</v>
      </c>
      <c r="G85" s="1195">
        <f t="shared" si="20"/>
        <v>0</v>
      </c>
      <c r="H85" s="1195">
        <f>SUM(H86:H87)</f>
        <v>0</v>
      </c>
      <c r="I85" s="1195">
        <f t="shared" ref="I85:K85" si="21">SUM(I86:I87)</f>
        <v>0</v>
      </c>
      <c r="J85" s="1195">
        <f t="shared" si="21"/>
        <v>0</v>
      </c>
      <c r="K85" s="1195">
        <f t="shared" si="21"/>
        <v>0</v>
      </c>
    </row>
    <row r="86" spans="1:13" ht="19.5" customHeight="1" x14ac:dyDescent="0.3">
      <c r="A86" s="1039"/>
      <c r="B86" s="1039"/>
      <c r="C86" s="1039"/>
      <c r="D86" s="1039" t="s">
        <v>958</v>
      </c>
      <c r="E86" s="1039"/>
      <c r="F86" s="1195">
        <f t="shared" si="20"/>
        <v>0</v>
      </c>
      <c r="G86" s="1195">
        <f t="shared" si="20"/>
        <v>0</v>
      </c>
      <c r="H86" s="1021">
        <v>0</v>
      </c>
      <c r="I86" s="1021">
        <f>'鄉庫收支月報表(113年2月)'!I86+'鄉庫收支月報表(113年3月)'!H86</f>
        <v>0</v>
      </c>
      <c r="J86" s="1021">
        <v>0</v>
      </c>
      <c r="K86" s="1021">
        <v>0</v>
      </c>
    </row>
    <row r="87" spans="1:13" ht="19.5" customHeight="1" x14ac:dyDescent="0.3">
      <c r="A87" s="1039"/>
      <c r="B87" s="1039"/>
      <c r="C87" s="1039"/>
      <c r="D87" s="1039" t="s">
        <v>959</v>
      </c>
      <c r="E87" s="1039"/>
      <c r="F87" s="1195">
        <f t="shared" si="20"/>
        <v>0</v>
      </c>
      <c r="G87" s="1195">
        <f t="shared" si="20"/>
        <v>0</v>
      </c>
      <c r="H87" s="1021">
        <v>0</v>
      </c>
      <c r="I87" s="1021">
        <f>'鄉庫收支月報表(113年2月)'!I87+'鄉庫收支月報表(113年3月)'!H87</f>
        <v>0</v>
      </c>
      <c r="J87" s="1021">
        <v>0</v>
      </c>
      <c r="K87" s="1021">
        <v>0</v>
      </c>
    </row>
    <row r="88" spans="1:13" ht="19.5" customHeight="1" x14ac:dyDescent="0.3">
      <c r="A88" s="1039"/>
      <c r="B88" s="1039"/>
      <c r="C88" s="1039" t="s">
        <v>960</v>
      </c>
      <c r="D88" s="1039"/>
      <c r="E88" s="1039"/>
      <c r="F88" s="1195">
        <f t="shared" si="20"/>
        <v>184000</v>
      </c>
      <c r="G88" s="1195">
        <f t="shared" si="20"/>
        <v>184000</v>
      </c>
      <c r="H88" s="1195">
        <f>SUM(H89:H90)</f>
        <v>184000</v>
      </c>
      <c r="I88" s="1195">
        <f t="shared" ref="I88:K88" si="22">SUM(I89:I90)</f>
        <v>184000</v>
      </c>
      <c r="J88" s="1195">
        <f t="shared" si="22"/>
        <v>0</v>
      </c>
      <c r="K88" s="1195">
        <f t="shared" si="22"/>
        <v>0</v>
      </c>
    </row>
    <row r="89" spans="1:13" ht="19.5" customHeight="1" x14ac:dyDescent="0.3">
      <c r="A89" s="1039"/>
      <c r="B89" s="1039"/>
      <c r="C89" s="1039"/>
      <c r="D89" s="1039" t="s">
        <v>961</v>
      </c>
      <c r="E89" s="1039"/>
      <c r="F89" s="1195">
        <f t="shared" si="20"/>
        <v>0</v>
      </c>
      <c r="G89" s="1195">
        <f t="shared" si="20"/>
        <v>0</v>
      </c>
      <c r="H89" s="1021">
        <v>0</v>
      </c>
      <c r="I89" s="1021">
        <f>'鄉庫收支月報表(113年2月)'!I89+'鄉庫收支月報表(113年3月)'!H89</f>
        <v>0</v>
      </c>
      <c r="J89" s="1021">
        <v>0</v>
      </c>
      <c r="K89" s="1021">
        <v>0</v>
      </c>
    </row>
    <row r="90" spans="1:13" ht="19.5" customHeight="1" x14ac:dyDescent="0.3">
      <c r="A90" s="1039"/>
      <c r="B90" s="1039"/>
      <c r="C90" s="1039" t="s">
        <v>883</v>
      </c>
      <c r="D90" s="1039" t="s">
        <v>2198</v>
      </c>
      <c r="E90" s="1039"/>
      <c r="F90" s="1195">
        <f t="shared" si="20"/>
        <v>184000</v>
      </c>
      <c r="G90" s="1195">
        <f t="shared" si="20"/>
        <v>184000</v>
      </c>
      <c r="H90" s="1021">
        <v>184000</v>
      </c>
      <c r="I90" s="1021">
        <f>'鄉庫收支月報表(113年2月)'!I90+'鄉庫收支月報表(113年3月)'!H90</f>
        <v>184000</v>
      </c>
      <c r="J90" s="1021">
        <v>0</v>
      </c>
      <c r="K90" s="1021">
        <v>0</v>
      </c>
    </row>
    <row r="91" spans="1:13" ht="19.5" customHeight="1" x14ac:dyDescent="0.3">
      <c r="A91" s="1039"/>
      <c r="B91" s="1040" t="s">
        <v>962</v>
      </c>
      <c r="C91" s="1039"/>
      <c r="D91" s="1039"/>
      <c r="E91" s="1039"/>
      <c r="F91" s="1195">
        <f t="shared" si="20"/>
        <v>16374959</v>
      </c>
      <c r="G91" s="1195">
        <f t="shared" si="20"/>
        <v>20656408</v>
      </c>
      <c r="H91" s="1195">
        <f>H92+H97+H101+H108+H114+H117</f>
        <v>738279</v>
      </c>
      <c r="I91" s="1195">
        <f t="shared" ref="I91:K91" si="23">I92+I97+I101+I108+I114+I117</f>
        <v>2187693</v>
      </c>
      <c r="J91" s="1195">
        <f t="shared" si="23"/>
        <v>15636680</v>
      </c>
      <c r="K91" s="1195">
        <f t="shared" si="23"/>
        <v>18468715</v>
      </c>
    </row>
    <row r="92" spans="1:13" ht="19.5" customHeight="1" x14ac:dyDescent="0.3">
      <c r="A92" s="1039"/>
      <c r="B92" s="1039"/>
      <c r="C92" s="1040" t="s">
        <v>931</v>
      </c>
      <c r="D92" s="1039"/>
      <c r="E92" s="1039"/>
      <c r="F92" s="1195">
        <f t="shared" si="20"/>
        <v>1034550</v>
      </c>
      <c r="G92" s="1195">
        <f t="shared" si="20"/>
        <v>1266057</v>
      </c>
      <c r="H92" s="1195">
        <f>SUM(H93:H96)</f>
        <v>0</v>
      </c>
      <c r="I92" s="1195">
        <f t="shared" ref="I92:K92" si="24">SUM(I93:I96)</f>
        <v>0</v>
      </c>
      <c r="J92" s="1195">
        <f t="shared" si="24"/>
        <v>1034550</v>
      </c>
      <c r="K92" s="1195">
        <f t="shared" si="24"/>
        <v>1266057</v>
      </c>
    </row>
    <row r="93" spans="1:13" ht="19.5" customHeight="1" x14ac:dyDescent="0.3">
      <c r="A93" s="1039"/>
      <c r="B93" s="1039"/>
      <c r="C93" s="1040"/>
      <c r="D93" s="1039" t="s">
        <v>932</v>
      </c>
      <c r="E93" s="1039"/>
      <c r="F93" s="1195">
        <f t="shared" si="20"/>
        <v>0</v>
      </c>
      <c r="G93" s="1195">
        <f t="shared" si="20"/>
        <v>0</v>
      </c>
      <c r="H93" s="1021">
        <v>0</v>
      </c>
      <c r="I93" s="1021">
        <f>'鄉庫收支月報表(113年2月)'!I93+'鄉庫收支月報表(113年3月)'!H93</f>
        <v>0</v>
      </c>
      <c r="J93" s="1021">
        <v>0</v>
      </c>
      <c r="K93" s="1021">
        <f>'鄉庫收支月報表(113年2月)'!K93+'鄉庫收支月報表(113年3月)'!J93</f>
        <v>0</v>
      </c>
    </row>
    <row r="94" spans="1:13" ht="19.5" customHeight="1" x14ac:dyDescent="0.3">
      <c r="A94" s="1039"/>
      <c r="B94" s="1039"/>
      <c r="C94" s="1040"/>
      <c r="D94" s="1039" t="s">
        <v>933</v>
      </c>
      <c r="E94" s="1039"/>
      <c r="F94" s="1195">
        <f t="shared" si="20"/>
        <v>0</v>
      </c>
      <c r="G94" s="1195">
        <f t="shared" si="20"/>
        <v>0</v>
      </c>
      <c r="H94" s="1021">
        <v>0</v>
      </c>
      <c r="I94" s="1021">
        <f>'鄉庫收支月報表(113年2月)'!I94+'鄉庫收支月報表(113年3月)'!H94</f>
        <v>0</v>
      </c>
      <c r="J94" s="1021">
        <v>0</v>
      </c>
      <c r="K94" s="1021">
        <f>'鄉庫收支月報表(113年2月)'!K94+'鄉庫收支月報表(113年3月)'!J94</f>
        <v>0</v>
      </c>
    </row>
    <row r="95" spans="1:13" ht="19.5" customHeight="1" x14ac:dyDescent="0.3">
      <c r="A95" s="1039"/>
      <c r="B95" s="1039"/>
      <c r="C95" s="1040"/>
      <c r="D95" s="1039" t="s">
        <v>934</v>
      </c>
      <c r="E95" s="1039"/>
      <c r="F95" s="1195">
        <f t="shared" si="20"/>
        <v>1034550</v>
      </c>
      <c r="G95" s="1195">
        <f t="shared" si="20"/>
        <v>1266057</v>
      </c>
      <c r="H95" s="1021">
        <v>0</v>
      </c>
      <c r="I95" s="1021">
        <f>'鄉庫收支月報表(113年2月)'!I95+'鄉庫收支月報表(113年3月)'!H95</f>
        <v>0</v>
      </c>
      <c r="J95" s="1021">
        <v>1034550</v>
      </c>
      <c r="K95" s="1021">
        <f>'鄉庫收支月報表(113年2月)'!K95+'鄉庫收支月報表(113年3月)'!J95</f>
        <v>1266057</v>
      </c>
    </row>
    <row r="96" spans="1:13" ht="19.5" customHeight="1" x14ac:dyDescent="0.3">
      <c r="A96" s="1039"/>
      <c r="B96" s="1039"/>
      <c r="C96" s="1040"/>
      <c r="D96" s="1039" t="s">
        <v>935</v>
      </c>
      <c r="E96" s="1039"/>
      <c r="F96" s="1195">
        <f t="shared" si="20"/>
        <v>0</v>
      </c>
      <c r="G96" s="1195">
        <f t="shared" si="20"/>
        <v>0</v>
      </c>
      <c r="H96" s="1021">
        <v>0</v>
      </c>
      <c r="I96" s="1021">
        <f>'鄉庫收支月報表(113年2月)'!I96+'鄉庫收支月報表(113年3月)'!H96</f>
        <v>0</v>
      </c>
      <c r="J96" s="1021">
        <v>0</v>
      </c>
      <c r="K96" s="1021">
        <f>'鄉庫收支月報表(113年2月)'!K96+'鄉庫收支月報表(113年3月)'!J96</f>
        <v>0</v>
      </c>
    </row>
    <row r="97" spans="1:11" ht="19.5" customHeight="1" x14ac:dyDescent="0.3">
      <c r="A97" s="1039"/>
      <c r="B97" s="1039"/>
      <c r="C97" s="1040" t="s">
        <v>936</v>
      </c>
      <c r="D97" s="1039"/>
      <c r="E97" s="1039"/>
      <c r="F97" s="1195">
        <f t="shared" si="20"/>
        <v>0</v>
      </c>
      <c r="G97" s="1195">
        <f t="shared" si="20"/>
        <v>0</v>
      </c>
      <c r="H97" s="1195">
        <f>SUM(H98:H100)</f>
        <v>0</v>
      </c>
      <c r="I97" s="1195">
        <f t="shared" ref="I97:K97" si="25">SUM(I98:I100)</f>
        <v>0</v>
      </c>
      <c r="J97" s="1195">
        <f t="shared" si="25"/>
        <v>0</v>
      </c>
      <c r="K97" s="1195">
        <f t="shared" si="25"/>
        <v>0</v>
      </c>
    </row>
    <row r="98" spans="1:11" ht="19.5" customHeight="1" x14ac:dyDescent="0.3">
      <c r="A98" s="1039"/>
      <c r="B98" s="1039"/>
      <c r="C98" s="1040"/>
      <c r="D98" s="1039" t="s">
        <v>937</v>
      </c>
      <c r="E98" s="1039"/>
      <c r="F98" s="1195">
        <f t="shared" si="20"/>
        <v>0</v>
      </c>
      <c r="G98" s="1195">
        <f t="shared" si="20"/>
        <v>0</v>
      </c>
      <c r="H98" s="1021">
        <v>0</v>
      </c>
      <c r="I98" s="1021">
        <f>'鄉庫收支月報表(113年2月)'!I98+'鄉庫收支月報表(113年3月)'!H98</f>
        <v>0</v>
      </c>
      <c r="J98" s="1021">
        <v>0</v>
      </c>
      <c r="K98" s="1021">
        <v>0</v>
      </c>
    </row>
    <row r="99" spans="1:11" ht="19.5" customHeight="1" x14ac:dyDescent="0.3">
      <c r="A99" s="1039"/>
      <c r="B99" s="1039"/>
      <c r="C99" s="1040"/>
      <c r="D99" s="1039" t="s">
        <v>938</v>
      </c>
      <c r="E99" s="1039"/>
      <c r="F99" s="1195">
        <f t="shared" ref="F99:G105" si="26">H99+J99</f>
        <v>0</v>
      </c>
      <c r="G99" s="1195">
        <f t="shared" si="26"/>
        <v>0</v>
      </c>
      <c r="H99" s="1021">
        <v>0</v>
      </c>
      <c r="I99" s="1021">
        <f>'鄉庫收支月報表(113年2月)'!I99+'鄉庫收支月報表(113年3月)'!H99</f>
        <v>0</v>
      </c>
      <c r="J99" s="1021">
        <v>0</v>
      </c>
      <c r="K99" s="1021">
        <v>0</v>
      </c>
    </row>
    <row r="100" spans="1:11" ht="19.5" customHeight="1" x14ac:dyDescent="0.3">
      <c r="A100" s="1039"/>
      <c r="B100" s="1039"/>
      <c r="C100" s="1040"/>
      <c r="D100" s="1039" t="s">
        <v>939</v>
      </c>
      <c r="E100" s="1039"/>
      <c r="F100" s="1195">
        <f t="shared" si="26"/>
        <v>0</v>
      </c>
      <c r="G100" s="1195">
        <f t="shared" si="26"/>
        <v>0</v>
      </c>
      <c r="H100" s="1021">
        <v>0</v>
      </c>
      <c r="I100" s="1021">
        <f>'鄉庫收支月報表(113年2月)'!I100+'鄉庫收支月報表(113年3月)'!H100</f>
        <v>0</v>
      </c>
      <c r="J100" s="1021">
        <v>0</v>
      </c>
      <c r="K100" s="1021">
        <v>0</v>
      </c>
    </row>
    <row r="101" spans="1:11" ht="19.5" customHeight="1" x14ac:dyDescent="0.3">
      <c r="A101" s="1039"/>
      <c r="B101" s="1039"/>
      <c r="C101" s="1040" t="s">
        <v>940</v>
      </c>
      <c r="D101" s="1039"/>
      <c r="E101" s="1039"/>
      <c r="F101" s="1195">
        <f t="shared" si="26"/>
        <v>14531535</v>
      </c>
      <c r="G101" s="1195">
        <f t="shared" si="26"/>
        <v>18565953</v>
      </c>
      <c r="H101" s="1195">
        <f>SUM(H102:H105)</f>
        <v>738279</v>
      </c>
      <c r="I101" s="1195">
        <f t="shared" ref="I101:K101" si="27">SUM(I102:I105)</f>
        <v>2187693</v>
      </c>
      <c r="J101" s="1195">
        <f t="shared" si="27"/>
        <v>13793256</v>
      </c>
      <c r="K101" s="1195">
        <f t="shared" si="27"/>
        <v>16378260</v>
      </c>
    </row>
    <row r="102" spans="1:11" ht="19.5" customHeight="1" x14ac:dyDescent="0.3">
      <c r="A102" s="1039"/>
      <c r="B102" s="1039"/>
      <c r="C102" s="1040"/>
      <c r="D102" s="1039" t="s">
        <v>941</v>
      </c>
      <c r="E102" s="1039"/>
      <c r="F102" s="1195">
        <f t="shared" si="26"/>
        <v>0</v>
      </c>
      <c r="G102" s="1195">
        <f t="shared" si="26"/>
        <v>141000</v>
      </c>
      <c r="H102" s="1021">
        <v>0</v>
      </c>
      <c r="I102" s="1021">
        <f>'鄉庫收支月報表(113年2月)'!I102+'鄉庫收支月報表(113年3月)'!H102</f>
        <v>141000</v>
      </c>
      <c r="J102" s="1021">
        <v>0</v>
      </c>
      <c r="K102" s="1021">
        <f>'鄉庫收支月報表(113年2月)'!K102+'鄉庫收支月報表(113年3月)'!J102</f>
        <v>0</v>
      </c>
    </row>
    <row r="103" spans="1:11" ht="19.5" customHeight="1" x14ac:dyDescent="0.3">
      <c r="A103" s="1039"/>
      <c r="B103" s="1039"/>
      <c r="C103" s="1040"/>
      <c r="D103" s="1039" t="s">
        <v>942</v>
      </c>
      <c r="E103" s="1039"/>
      <c r="F103" s="1195">
        <f t="shared" si="26"/>
        <v>0</v>
      </c>
      <c r="G103" s="1195">
        <f t="shared" si="26"/>
        <v>0</v>
      </c>
      <c r="H103" s="1021">
        <v>0</v>
      </c>
      <c r="I103" s="1021">
        <f>'鄉庫收支月報表(113年2月)'!I103+'鄉庫收支月報表(113年3月)'!H103</f>
        <v>0</v>
      </c>
      <c r="J103" s="1021">
        <v>0</v>
      </c>
      <c r="K103" s="1021">
        <f>'鄉庫收支月報表(113年2月)'!K103+'鄉庫收支月報表(113年3月)'!J103</f>
        <v>0</v>
      </c>
    </row>
    <row r="104" spans="1:11" ht="19.5" customHeight="1" x14ac:dyDescent="0.3">
      <c r="A104" s="1039"/>
      <c r="B104" s="1039"/>
      <c r="C104" s="1040"/>
      <c r="D104" s="1039" t="s">
        <v>943</v>
      </c>
      <c r="E104" s="1039"/>
      <c r="F104" s="1195">
        <f t="shared" si="26"/>
        <v>0</v>
      </c>
      <c r="G104" s="1195">
        <f t="shared" si="26"/>
        <v>0</v>
      </c>
      <c r="H104" s="1021">
        <v>0</v>
      </c>
      <c r="I104" s="1021">
        <f>'鄉庫收支月報表(113年2月)'!I104+'鄉庫收支月報表(113年3月)'!H104</f>
        <v>0</v>
      </c>
      <c r="J104" s="1021">
        <v>0</v>
      </c>
      <c r="K104" s="1021">
        <f>'鄉庫收支月報表(113年2月)'!K104+'鄉庫收支月報表(113年3月)'!J104</f>
        <v>0</v>
      </c>
    </row>
    <row r="105" spans="1:11" ht="19.5" customHeight="1" x14ac:dyDescent="0.3">
      <c r="A105" s="1039"/>
      <c r="B105" s="1039"/>
      <c r="C105" s="1040"/>
      <c r="D105" s="1039" t="s">
        <v>944</v>
      </c>
      <c r="E105" s="1039"/>
      <c r="F105" s="1195">
        <f t="shared" si="26"/>
        <v>14531535</v>
      </c>
      <c r="G105" s="1195">
        <f t="shared" si="26"/>
        <v>18424953</v>
      </c>
      <c r="H105" s="1021">
        <v>738279</v>
      </c>
      <c r="I105" s="1021">
        <f>'鄉庫收支月報表(113年2月)'!I105+'鄉庫收支月報表(113年3月)'!H105</f>
        <v>2046693</v>
      </c>
      <c r="J105" s="1021">
        <v>13793256</v>
      </c>
      <c r="K105" s="1021">
        <f>'鄉庫收支月報表(113年2月)'!K105+'鄉庫收支月報表(113年3月)'!J105</f>
        <v>16378260</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8">SUM(F109:F113)</f>
        <v>0</v>
      </c>
      <c r="G108" s="1195">
        <f t="shared" si="28"/>
        <v>0</v>
      </c>
      <c r="H108" s="1195">
        <f>SUM(H109:H113)</f>
        <v>0</v>
      </c>
      <c r="I108" s="1195">
        <f t="shared" ref="I108:K108" si="29">SUM(I109:I113)</f>
        <v>0</v>
      </c>
      <c r="J108" s="1195">
        <f t="shared" si="29"/>
        <v>0</v>
      </c>
      <c r="K108" s="1195">
        <f t="shared" si="29"/>
        <v>0</v>
      </c>
    </row>
    <row r="109" spans="1:11" ht="20.25" customHeight="1" x14ac:dyDescent="0.3">
      <c r="A109" s="1039"/>
      <c r="B109" s="1039"/>
      <c r="C109" s="1040"/>
      <c r="D109" s="1039" t="s">
        <v>946</v>
      </c>
      <c r="E109" s="1039"/>
      <c r="F109" s="1195">
        <f>H109+J109</f>
        <v>0</v>
      </c>
      <c r="G109" s="1195">
        <f>I109+K109</f>
        <v>0</v>
      </c>
      <c r="H109" s="1021">
        <v>0</v>
      </c>
      <c r="I109" s="1021">
        <f>'鄉庫收支月報表(113年2月)'!I109+'鄉庫收支月報表(113年3月)'!H109</f>
        <v>0</v>
      </c>
      <c r="J109" s="1021">
        <v>0</v>
      </c>
      <c r="K109" s="1021">
        <v>0</v>
      </c>
    </row>
    <row r="110" spans="1:11" ht="20.25" customHeight="1" x14ac:dyDescent="0.3">
      <c r="A110" s="1039"/>
      <c r="B110" s="1039"/>
      <c r="C110" s="1040"/>
      <c r="D110" s="1039" t="s">
        <v>947</v>
      </c>
      <c r="E110" s="1039"/>
      <c r="F110" s="1195">
        <f t="shared" ref="F110:G118" si="30">H110+J110</f>
        <v>0</v>
      </c>
      <c r="G110" s="1195">
        <f t="shared" si="30"/>
        <v>0</v>
      </c>
      <c r="H110" s="1021">
        <v>0</v>
      </c>
      <c r="I110" s="1021">
        <f>'鄉庫收支月報表(113年2月)'!I110+'鄉庫收支月報表(113年3月)'!H110</f>
        <v>0</v>
      </c>
      <c r="J110" s="1021">
        <v>0</v>
      </c>
      <c r="K110" s="1021">
        <v>0</v>
      </c>
    </row>
    <row r="111" spans="1:11" ht="20.25" customHeight="1" x14ac:dyDescent="0.3">
      <c r="A111" s="1039"/>
      <c r="B111" s="1039"/>
      <c r="C111" s="1040"/>
      <c r="D111" s="1039" t="s">
        <v>948</v>
      </c>
      <c r="E111" s="1039"/>
      <c r="F111" s="1195">
        <f t="shared" si="30"/>
        <v>0</v>
      </c>
      <c r="G111" s="1195">
        <f t="shared" si="30"/>
        <v>0</v>
      </c>
      <c r="H111" s="1021">
        <v>0</v>
      </c>
      <c r="I111" s="1021">
        <f>'鄉庫收支月報表(113年2月)'!I111+'鄉庫收支月報表(113年3月)'!H111</f>
        <v>0</v>
      </c>
      <c r="J111" s="1021">
        <v>0</v>
      </c>
      <c r="K111" s="1021">
        <v>0</v>
      </c>
    </row>
    <row r="112" spans="1:11" ht="20.25" customHeight="1" x14ac:dyDescent="0.3">
      <c r="A112" s="1039"/>
      <c r="B112" s="1039"/>
      <c r="C112" s="1040"/>
      <c r="D112" s="1039" t="s">
        <v>949</v>
      </c>
      <c r="E112" s="1039"/>
      <c r="F112" s="1195">
        <f t="shared" si="30"/>
        <v>0</v>
      </c>
      <c r="G112" s="1195">
        <f t="shared" si="30"/>
        <v>0</v>
      </c>
      <c r="H112" s="1021">
        <v>0</v>
      </c>
      <c r="I112" s="1021">
        <f>'鄉庫收支月報表(113年2月)'!I112+'鄉庫收支月報表(113年3月)'!H112</f>
        <v>0</v>
      </c>
      <c r="J112" s="1021">
        <v>0</v>
      </c>
      <c r="K112" s="1021">
        <v>0</v>
      </c>
    </row>
    <row r="113" spans="1:11" ht="20.25" customHeight="1" x14ac:dyDescent="0.3">
      <c r="A113" s="1039"/>
      <c r="B113" s="1039"/>
      <c r="C113" s="1040"/>
      <c r="D113" s="1039" t="s">
        <v>950</v>
      </c>
      <c r="E113" s="1039"/>
      <c r="F113" s="1195">
        <f t="shared" si="30"/>
        <v>0</v>
      </c>
      <c r="G113" s="1195">
        <f t="shared" si="30"/>
        <v>0</v>
      </c>
      <c r="H113" s="1021">
        <v>0</v>
      </c>
      <c r="I113" s="1021">
        <f>'鄉庫收支月報表(113年2月)'!I113+'鄉庫收支月報表(113年3月)'!H113</f>
        <v>0</v>
      </c>
      <c r="J113" s="1021">
        <v>0</v>
      </c>
      <c r="K113" s="1021">
        <v>0</v>
      </c>
    </row>
    <row r="114" spans="1:11" ht="20.25" customHeight="1" x14ac:dyDescent="0.3">
      <c r="A114" s="1039"/>
      <c r="B114" s="1039"/>
      <c r="C114" s="1039" t="s">
        <v>951</v>
      </c>
      <c r="D114" s="1039"/>
      <c r="E114" s="1039"/>
      <c r="F114" s="1195">
        <f t="shared" si="30"/>
        <v>808874</v>
      </c>
      <c r="G114" s="1195">
        <f t="shared" si="30"/>
        <v>824398</v>
      </c>
      <c r="H114" s="1195">
        <f>SUM(H115:H116)</f>
        <v>0</v>
      </c>
      <c r="I114" s="1195">
        <f t="shared" ref="I114:K114" si="31">SUM(I115:I116)</f>
        <v>0</v>
      </c>
      <c r="J114" s="1195">
        <f t="shared" si="31"/>
        <v>808874</v>
      </c>
      <c r="K114" s="1195">
        <f t="shared" si="31"/>
        <v>824398</v>
      </c>
    </row>
    <row r="115" spans="1:11" ht="20.25" customHeight="1" x14ac:dyDescent="0.3">
      <c r="A115" s="1039"/>
      <c r="B115" s="1039"/>
      <c r="C115" s="1039"/>
      <c r="D115" s="1039" t="s">
        <v>952</v>
      </c>
      <c r="E115" s="1039"/>
      <c r="F115" s="1195">
        <f t="shared" si="30"/>
        <v>0</v>
      </c>
      <c r="G115" s="1195">
        <f t="shared" si="30"/>
        <v>0</v>
      </c>
      <c r="H115" s="1021">
        <v>0</v>
      </c>
      <c r="I115" s="1021">
        <f>'鄉庫收支月報表(113年2月)'!I115+'鄉庫收支月報表(113年3月)'!H115</f>
        <v>0</v>
      </c>
      <c r="J115" s="1021">
        <v>0</v>
      </c>
      <c r="K115" s="1021">
        <f>'鄉庫收支月報表(113年2月)'!K115+'鄉庫收支月報表(113年3月)'!J115</f>
        <v>0</v>
      </c>
    </row>
    <row r="116" spans="1:11" ht="20.25" customHeight="1" x14ac:dyDescent="0.3">
      <c r="A116" s="1039"/>
      <c r="B116" s="1039"/>
      <c r="C116" s="1039"/>
      <c r="D116" s="1039" t="s">
        <v>953</v>
      </c>
      <c r="E116" s="1039"/>
      <c r="F116" s="1195">
        <f t="shared" si="30"/>
        <v>808874</v>
      </c>
      <c r="G116" s="1195">
        <f t="shared" si="30"/>
        <v>824398</v>
      </c>
      <c r="H116" s="1021">
        <v>0</v>
      </c>
      <c r="I116" s="1021">
        <f>'鄉庫收支月報表(113年2月)'!I116+'鄉庫收支月報表(113年3月)'!H116</f>
        <v>0</v>
      </c>
      <c r="J116" s="1021">
        <v>808874</v>
      </c>
      <c r="K116" s="1021">
        <f>'鄉庫收支月報表(113年2月)'!K116+'鄉庫收支月報表(113年3月)'!J116</f>
        <v>824398</v>
      </c>
    </row>
    <row r="117" spans="1:11" ht="20.25" customHeight="1" x14ac:dyDescent="0.3">
      <c r="A117" s="1039"/>
      <c r="B117" s="1039"/>
      <c r="C117" s="1039" t="s">
        <v>963</v>
      </c>
      <c r="D117" s="1039"/>
      <c r="E117" s="1039"/>
      <c r="F117" s="1195">
        <f t="shared" si="30"/>
        <v>0</v>
      </c>
      <c r="G117" s="1195">
        <f t="shared" si="30"/>
        <v>0</v>
      </c>
      <c r="H117" s="1021">
        <v>0</v>
      </c>
      <c r="I117" s="1021">
        <f>'鄉庫收支月報表(113年2月)'!I117+'鄉庫收支月報表(113年3月)'!H117</f>
        <v>0</v>
      </c>
      <c r="J117" s="1021">
        <v>0</v>
      </c>
      <c r="K117" s="1021">
        <f>'鄉庫收支月報表(113年2月)'!K117+'鄉庫收支月報表(113年3月)'!J117</f>
        <v>0</v>
      </c>
    </row>
    <row r="118" spans="1:11" ht="20.25" customHeight="1" x14ac:dyDescent="0.3">
      <c r="A118" s="1039"/>
      <c r="B118" s="1042" t="s">
        <v>919</v>
      </c>
      <c r="C118" s="1039"/>
      <c r="D118" s="1039"/>
      <c r="E118" s="1039"/>
      <c r="F118" s="1195">
        <f t="shared" si="30"/>
        <v>25359562</v>
      </c>
      <c r="G118" s="1195">
        <f t="shared" si="30"/>
        <v>49357654</v>
      </c>
      <c r="H118" s="1195">
        <f>H56+H91</f>
        <v>9722882</v>
      </c>
      <c r="I118" s="1195">
        <f t="shared" ref="I118:K118" si="32">I56+I91</f>
        <v>30888939</v>
      </c>
      <c r="J118" s="1195">
        <f t="shared" si="32"/>
        <v>15636680</v>
      </c>
      <c r="K118" s="1195">
        <f t="shared" si="32"/>
        <v>18468715</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427167</v>
      </c>
      <c r="G120" s="1021">
        <f>'鄉庫收支月報表(113年2月)'!G120+'鄉庫收支月報表(113年3月)'!F120</f>
        <v>1526868</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f>'鄉庫收支月報表(113年2月)'!G122+'鄉庫收支月報表(113年3月)'!F122</f>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25786729</v>
      </c>
      <c r="G127" s="1021">
        <f>SUM(G118:G126)</f>
        <v>50978225</v>
      </c>
      <c r="H127" s="1046"/>
      <c r="I127" s="1047"/>
      <c r="J127" s="1047"/>
      <c r="K127" s="1048"/>
    </row>
    <row r="128" spans="1:11" ht="20.25" customHeight="1" x14ac:dyDescent="0.3">
      <c r="A128" s="1039" t="s">
        <v>970</v>
      </c>
      <c r="B128" s="1039"/>
      <c r="C128" s="1039"/>
      <c r="D128" s="1039"/>
      <c r="E128" s="1060"/>
      <c r="F128" s="1195">
        <f>F53-F127</f>
        <v>362534271</v>
      </c>
      <c r="G128" s="1021"/>
      <c r="H128" s="1046"/>
      <c r="I128" s="1047"/>
      <c r="J128" s="1047"/>
      <c r="K128" s="1048"/>
    </row>
    <row r="129" spans="1:11" ht="20.25" customHeight="1" x14ac:dyDescent="0.3">
      <c r="A129" s="1039" t="s">
        <v>2194</v>
      </c>
      <c r="B129" s="1039"/>
      <c r="C129" s="1039"/>
      <c r="D129" s="1039"/>
      <c r="E129" s="1039"/>
      <c r="F129" s="1195">
        <f>SUM(F127:F128)</f>
        <v>388321000</v>
      </c>
      <c r="G129" s="1021"/>
      <c r="H129" s="1046"/>
      <c r="I129" s="1047"/>
      <c r="J129" s="1047"/>
      <c r="K129" s="1048"/>
    </row>
    <row r="130" spans="1:11" ht="20.25" customHeight="1" x14ac:dyDescent="0.3">
      <c r="A130" s="1039" t="s">
        <v>971</v>
      </c>
      <c r="B130" s="1039"/>
      <c r="C130" s="1039"/>
      <c r="D130" s="1039"/>
      <c r="E130" s="1039"/>
      <c r="F130" s="1021">
        <v>11395</v>
      </c>
      <c r="G130" s="1021"/>
      <c r="H130" s="1061"/>
      <c r="I130" s="1047"/>
      <c r="J130" s="1047"/>
      <c r="K130" s="1048"/>
    </row>
    <row r="131" spans="1:11" ht="20.25" customHeight="1" x14ac:dyDescent="0.3">
      <c r="A131" s="1042" t="s">
        <v>972</v>
      </c>
      <c r="B131" s="1039"/>
      <c r="C131" s="1039"/>
      <c r="D131" s="1039"/>
      <c r="E131" s="1039"/>
      <c r="F131" s="1195">
        <f>F53-F127+F130</f>
        <v>362545666</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2312</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2356</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17593622</v>
      </c>
      <c r="G7" s="1195">
        <f t="shared" si="0"/>
        <v>98729061</v>
      </c>
      <c r="H7" s="1195">
        <f>H8+H18+H19+H20+H21+H22+H25+H31+H34+H35+H36</f>
        <v>16477328</v>
      </c>
      <c r="I7" s="1195">
        <f t="shared" ref="I7:K7" si="1">I8+I18+I19+I20+I21+I22+I25+I31+I34+I35+I36</f>
        <v>86323806</v>
      </c>
      <c r="J7" s="1195">
        <f t="shared" si="1"/>
        <v>1116294</v>
      </c>
      <c r="K7" s="1195">
        <f t="shared" si="1"/>
        <v>12405255</v>
      </c>
    </row>
    <row r="8" spans="1:12" ht="19.5" customHeight="1" x14ac:dyDescent="0.3">
      <c r="A8" s="1039"/>
      <c r="B8" s="1039"/>
      <c r="C8" s="1040" t="s">
        <v>888</v>
      </c>
      <c r="D8" s="1039"/>
      <c r="E8" s="1039"/>
      <c r="F8" s="1195">
        <f t="shared" ref="F8:G8" si="2">F9+F10+F11+F12+F13+F16+F17</f>
        <v>13719100</v>
      </c>
      <c r="G8" s="1195">
        <f t="shared" si="2"/>
        <v>77131384</v>
      </c>
      <c r="H8" s="1195">
        <f>H9+H10+H11+H12+H13+H16+H17</f>
        <v>13719100</v>
      </c>
      <c r="I8" s="1195">
        <f t="shared" ref="I8:K8" si="3">I9+I10+I11+I12+I13+I16+I17</f>
        <v>77131384</v>
      </c>
      <c r="J8" s="1195">
        <f t="shared" si="3"/>
        <v>0</v>
      </c>
      <c r="K8" s="1195">
        <f t="shared" si="3"/>
        <v>0</v>
      </c>
    </row>
    <row r="9" spans="1:12" ht="19.5" customHeight="1" x14ac:dyDescent="0.3">
      <c r="A9" s="1039"/>
      <c r="B9" s="1039"/>
      <c r="C9" s="1040"/>
      <c r="D9" s="1039" t="s">
        <v>889</v>
      </c>
      <c r="E9" s="1023"/>
      <c r="F9" s="1195">
        <f>H9+J9</f>
        <v>886</v>
      </c>
      <c r="G9" s="1195">
        <f>I9+K9</f>
        <v>56991</v>
      </c>
      <c r="H9" s="1021">
        <v>886</v>
      </c>
      <c r="I9" s="1021">
        <f>'鄉庫收支月報表(113年3月)'!I9+'鄉庫收支月報表(113年4月)'!H9</f>
        <v>56991</v>
      </c>
      <c r="J9" s="1021">
        <v>0</v>
      </c>
      <c r="K9" s="1021">
        <v>0</v>
      </c>
    </row>
    <row r="10" spans="1:12" ht="19.5" customHeight="1" x14ac:dyDescent="0.3">
      <c r="A10" s="1039"/>
      <c r="B10" s="1039"/>
      <c r="C10" s="1040"/>
      <c r="D10" s="1039" t="s">
        <v>890</v>
      </c>
      <c r="E10" s="1039"/>
      <c r="F10" s="1195">
        <f t="shared" ref="F10:G12" si="4">H10+J10</f>
        <v>9072</v>
      </c>
      <c r="G10" s="1195">
        <f t="shared" si="4"/>
        <v>145536</v>
      </c>
      <c r="H10" s="1021">
        <v>9072</v>
      </c>
      <c r="I10" s="1021">
        <f>'鄉庫收支月報表(113年3月)'!I10+'鄉庫收支月報表(113年4月)'!H10</f>
        <v>145536</v>
      </c>
      <c r="J10" s="1021">
        <v>0</v>
      </c>
      <c r="K10" s="1021">
        <v>0</v>
      </c>
    </row>
    <row r="11" spans="1:12" ht="19.5" customHeight="1" x14ac:dyDescent="0.3">
      <c r="A11" s="1039"/>
      <c r="B11" s="1039"/>
      <c r="C11" s="1040"/>
      <c r="D11" s="1039" t="s">
        <v>891</v>
      </c>
      <c r="E11" s="1039"/>
      <c r="F11" s="1195">
        <f t="shared" si="4"/>
        <v>659</v>
      </c>
      <c r="G11" s="1195">
        <f t="shared" si="4"/>
        <v>6633</v>
      </c>
      <c r="H11" s="1021">
        <v>659</v>
      </c>
      <c r="I11" s="1021">
        <f>'鄉庫收支月報表(113年3月)'!I11+'鄉庫收支月報表(113年4月)'!H11</f>
        <v>6633</v>
      </c>
      <c r="J11" s="1021">
        <v>0</v>
      </c>
      <c r="K11" s="1021">
        <v>0</v>
      </c>
    </row>
    <row r="12" spans="1:12" ht="19.5" customHeight="1" x14ac:dyDescent="0.3">
      <c r="A12" s="1039"/>
      <c r="B12" s="1039"/>
      <c r="C12" s="1040"/>
      <c r="D12" s="1039" t="s">
        <v>892</v>
      </c>
      <c r="E12" s="1039"/>
      <c r="F12" s="1195">
        <f t="shared" si="4"/>
        <v>320320</v>
      </c>
      <c r="G12" s="1195">
        <f t="shared" si="4"/>
        <v>320320</v>
      </c>
      <c r="H12" s="1021">
        <v>320320</v>
      </c>
      <c r="I12" s="1021">
        <f>'鄉庫收支月報表(113年3月)'!I12+'鄉庫收支月報表(113年4月)'!H12</f>
        <v>320320</v>
      </c>
      <c r="J12" s="1021">
        <v>0</v>
      </c>
      <c r="K12" s="1021">
        <v>0</v>
      </c>
    </row>
    <row r="13" spans="1:12" ht="19.5" customHeight="1" x14ac:dyDescent="0.3">
      <c r="A13" s="1039"/>
      <c r="B13" s="1039"/>
      <c r="C13" s="1040"/>
      <c r="D13" s="1039" t="s">
        <v>893</v>
      </c>
      <c r="E13" s="1039"/>
      <c r="F13" s="1195">
        <f>H13+J13</f>
        <v>2357</v>
      </c>
      <c r="G13" s="1195">
        <f>I13+K13</f>
        <v>58915</v>
      </c>
      <c r="H13" s="1195">
        <f>SUM(H14:H15)</f>
        <v>2357</v>
      </c>
      <c r="I13" s="1195">
        <f t="shared" ref="I13:K13" si="5">SUM(I14:I15)</f>
        <v>58915</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f>'鄉庫收支月報表(113年3月)'!I14+'鄉庫收支月報表(113年4月)'!H14</f>
        <v>0</v>
      </c>
      <c r="J14" s="1021">
        <v>0</v>
      </c>
      <c r="K14" s="1021">
        <v>0</v>
      </c>
    </row>
    <row r="15" spans="1:12" ht="19.5" customHeight="1" x14ac:dyDescent="0.3">
      <c r="A15" s="1039"/>
      <c r="B15" s="1039"/>
      <c r="C15" s="1040"/>
      <c r="D15" s="1039"/>
      <c r="E15" s="1039" t="s">
        <v>895</v>
      </c>
      <c r="F15" s="1195">
        <f t="shared" si="6"/>
        <v>2357</v>
      </c>
      <c r="G15" s="1195">
        <f t="shared" si="6"/>
        <v>58915</v>
      </c>
      <c r="H15" s="1021">
        <v>2357</v>
      </c>
      <c r="I15" s="1021">
        <f>'鄉庫收支月報表(113年3月)'!I15+'鄉庫收支月報表(113年4月)'!H15</f>
        <v>58915</v>
      </c>
      <c r="J15" s="1021">
        <v>0</v>
      </c>
      <c r="K15" s="1021">
        <v>0</v>
      </c>
    </row>
    <row r="16" spans="1:12" ht="19.5" customHeight="1" x14ac:dyDescent="0.3">
      <c r="A16" s="1039"/>
      <c r="B16" s="1039"/>
      <c r="C16" s="1040"/>
      <c r="D16" s="1039" t="s">
        <v>896</v>
      </c>
      <c r="E16" s="1039"/>
      <c r="F16" s="1195">
        <f t="shared" si="6"/>
        <v>13385806</v>
      </c>
      <c r="G16" s="1195">
        <f t="shared" si="6"/>
        <v>76542989</v>
      </c>
      <c r="H16" s="1021">
        <v>13385806</v>
      </c>
      <c r="I16" s="1021">
        <f>'鄉庫收支月報表(113年3月)'!I16+'鄉庫收支月報表(113年4月)'!H16</f>
        <v>76542989</v>
      </c>
      <c r="J16" s="1021">
        <v>0</v>
      </c>
      <c r="K16" s="1021">
        <v>0</v>
      </c>
    </row>
    <row r="17" spans="1:11" ht="19.5" customHeight="1" x14ac:dyDescent="0.3">
      <c r="A17" s="1039"/>
      <c r="B17" s="1039"/>
      <c r="C17" s="1040"/>
      <c r="D17" s="1039" t="s">
        <v>897</v>
      </c>
      <c r="E17" s="1039"/>
      <c r="F17" s="1195">
        <f t="shared" si="6"/>
        <v>0</v>
      </c>
      <c r="G17" s="1195">
        <f t="shared" si="6"/>
        <v>0</v>
      </c>
      <c r="H17" s="1021">
        <v>0</v>
      </c>
      <c r="I17" s="1021">
        <f>'鄉庫收支月報表(113年3月)'!I17+'鄉庫收支月報表(113年4月)'!H17</f>
        <v>0</v>
      </c>
      <c r="J17" s="1021">
        <v>0</v>
      </c>
      <c r="K17" s="1021">
        <v>0</v>
      </c>
    </row>
    <row r="18" spans="1:11" ht="19.5" customHeight="1" x14ac:dyDescent="0.3">
      <c r="A18" s="1039"/>
      <c r="B18" s="1039"/>
      <c r="C18" s="1041" t="s">
        <v>898</v>
      </c>
      <c r="D18" s="1039"/>
      <c r="E18" s="1039"/>
      <c r="F18" s="1195">
        <f t="shared" si="6"/>
        <v>0</v>
      </c>
      <c r="G18" s="1195">
        <f t="shared" si="6"/>
        <v>0</v>
      </c>
      <c r="H18" s="1021">
        <v>0</v>
      </c>
      <c r="I18" s="1021">
        <f>'鄉庫收支月報表(113年3月)'!I18+'鄉庫收支月報表(113年4月)'!H18</f>
        <v>0</v>
      </c>
      <c r="J18" s="1021">
        <v>0</v>
      </c>
      <c r="K18" s="1021">
        <v>0</v>
      </c>
    </row>
    <row r="19" spans="1:11" ht="19.5" customHeight="1" x14ac:dyDescent="0.3">
      <c r="A19" s="1039"/>
      <c r="B19" s="1039"/>
      <c r="C19" s="1041" t="s">
        <v>899</v>
      </c>
      <c r="D19" s="1039"/>
      <c r="E19" s="1039"/>
      <c r="F19" s="1195">
        <f t="shared" si="6"/>
        <v>1500</v>
      </c>
      <c r="G19" s="1195">
        <f t="shared" si="6"/>
        <v>1528</v>
      </c>
      <c r="H19" s="1021">
        <v>1500</v>
      </c>
      <c r="I19" s="1021">
        <f>'鄉庫收支月報表(113年3月)'!I19+'鄉庫收支月報表(113年4月)'!H19</f>
        <v>1528</v>
      </c>
      <c r="J19" s="1021">
        <v>0</v>
      </c>
      <c r="K19" s="1021">
        <v>0</v>
      </c>
    </row>
    <row r="20" spans="1:11" ht="19.5" customHeight="1" x14ac:dyDescent="0.3">
      <c r="A20" s="1039"/>
      <c r="B20" s="1039"/>
      <c r="C20" s="1041" t="s">
        <v>900</v>
      </c>
      <c r="D20" s="1039"/>
      <c r="E20" s="1039"/>
      <c r="F20" s="1195">
        <f t="shared" si="6"/>
        <v>858221</v>
      </c>
      <c r="G20" s="1195">
        <f t="shared" si="6"/>
        <v>2720784</v>
      </c>
      <c r="H20" s="1021">
        <v>858221</v>
      </c>
      <c r="I20" s="1021">
        <f>'鄉庫收支月報表(113年3月)'!I20+'鄉庫收支月報表(113年4月)'!H20</f>
        <v>2720784</v>
      </c>
      <c r="J20" s="1021">
        <v>0</v>
      </c>
      <c r="K20" s="1021">
        <v>0</v>
      </c>
    </row>
    <row r="21" spans="1:11" ht="19.5" customHeight="1" x14ac:dyDescent="0.3">
      <c r="A21" s="1039"/>
      <c r="B21" s="1039"/>
      <c r="C21" s="1041" t="s">
        <v>901</v>
      </c>
      <c r="D21" s="1039"/>
      <c r="E21" s="1039"/>
      <c r="F21" s="1195">
        <f t="shared" si="6"/>
        <v>0</v>
      </c>
      <c r="G21" s="1195">
        <f t="shared" si="6"/>
        <v>0</v>
      </c>
      <c r="H21" s="1021">
        <v>0</v>
      </c>
      <c r="I21" s="1021">
        <f>'鄉庫收支月報表(113年3月)'!I21+'鄉庫收支月報表(113年4月)'!H21</f>
        <v>0</v>
      </c>
      <c r="J21" s="1021">
        <v>0</v>
      </c>
      <c r="K21" s="1021">
        <v>0</v>
      </c>
    </row>
    <row r="22" spans="1:11" ht="19.5" customHeight="1" x14ac:dyDescent="0.3">
      <c r="A22" s="1039"/>
      <c r="B22" s="1039"/>
      <c r="C22" s="1041" t="s">
        <v>902</v>
      </c>
      <c r="D22" s="1039"/>
      <c r="E22" s="1039"/>
      <c r="F22" s="1195">
        <f t="shared" si="6"/>
        <v>17000</v>
      </c>
      <c r="G22" s="1195">
        <f t="shared" si="6"/>
        <v>345689</v>
      </c>
      <c r="H22" s="1195">
        <f>SUM(H23:H24)</f>
        <v>17000</v>
      </c>
      <c r="I22" s="1195">
        <f t="shared" ref="I22:K22" si="7">SUM(I23:I24)</f>
        <v>345689</v>
      </c>
      <c r="J22" s="1195">
        <f t="shared" si="7"/>
        <v>0</v>
      </c>
      <c r="K22" s="1195">
        <f t="shared" si="7"/>
        <v>0</v>
      </c>
    </row>
    <row r="23" spans="1:11" ht="19.5" customHeight="1" x14ac:dyDescent="0.3">
      <c r="A23" s="1039"/>
      <c r="B23" s="1039"/>
      <c r="C23" s="1023"/>
      <c r="D23" s="1041" t="s">
        <v>903</v>
      </c>
      <c r="E23" s="1039"/>
      <c r="F23" s="1195">
        <f t="shared" si="6"/>
        <v>17000</v>
      </c>
      <c r="G23" s="1195">
        <f t="shared" si="6"/>
        <v>345689</v>
      </c>
      <c r="H23" s="1021">
        <v>17000</v>
      </c>
      <c r="I23" s="1021">
        <f>'鄉庫收支月報表(113年3月)'!I23+'鄉庫收支月報表(113年4月)'!H23</f>
        <v>345689</v>
      </c>
      <c r="J23" s="1021">
        <v>0</v>
      </c>
      <c r="K23" s="1021">
        <v>0</v>
      </c>
    </row>
    <row r="24" spans="1:11" ht="19.5" customHeight="1" x14ac:dyDescent="0.3">
      <c r="A24" s="1039"/>
      <c r="B24" s="1039"/>
      <c r="C24" s="1039"/>
      <c r="D24" s="1039" t="s">
        <v>904</v>
      </c>
      <c r="E24" s="1039"/>
      <c r="F24" s="1195">
        <f t="shared" si="6"/>
        <v>0</v>
      </c>
      <c r="G24" s="1195">
        <f t="shared" si="6"/>
        <v>0</v>
      </c>
      <c r="H24" s="1021">
        <v>0</v>
      </c>
      <c r="I24" s="1021">
        <f>'鄉庫收支月報表(113年3月)'!I24+'鄉庫收支月報表(113年4月)'!H24</f>
        <v>0</v>
      </c>
      <c r="J24" s="1021">
        <v>0</v>
      </c>
      <c r="K24" s="1021">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v>0</v>
      </c>
    </row>
    <row r="27" spans="1:11" ht="19.5" customHeight="1" x14ac:dyDescent="0.3">
      <c r="A27" s="1039"/>
      <c r="B27" s="1039"/>
      <c r="C27" s="1039"/>
      <c r="D27" s="1039" t="s">
        <v>907</v>
      </c>
      <c r="E27" s="1039"/>
      <c r="F27" s="1195">
        <f t="shared" si="6"/>
        <v>0</v>
      </c>
      <c r="G27" s="1195">
        <f t="shared" si="6"/>
        <v>0</v>
      </c>
      <c r="H27" s="1021">
        <v>0</v>
      </c>
      <c r="I27" s="1021">
        <v>0</v>
      </c>
      <c r="J27" s="1021">
        <v>0</v>
      </c>
      <c r="K27" s="1021">
        <v>0</v>
      </c>
    </row>
    <row r="28" spans="1:11" ht="19.5" customHeight="1" x14ac:dyDescent="0.3">
      <c r="A28" s="1039"/>
      <c r="B28" s="1039"/>
      <c r="C28" s="1039"/>
      <c r="D28" s="1039" t="s">
        <v>908</v>
      </c>
      <c r="E28" s="1039"/>
      <c r="F28" s="1195">
        <f t="shared" si="6"/>
        <v>0</v>
      </c>
      <c r="G28" s="1195">
        <f t="shared" si="6"/>
        <v>0</v>
      </c>
      <c r="H28" s="1021">
        <v>0</v>
      </c>
      <c r="I28" s="1021">
        <v>0</v>
      </c>
      <c r="J28" s="1021">
        <v>0</v>
      </c>
      <c r="K28" s="1021">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2678166</v>
      </c>
      <c r="G31" s="1195">
        <f>I31+K31</f>
        <v>17957507</v>
      </c>
      <c r="H31" s="1195">
        <f>SUM(H32:H33)</f>
        <v>1563000</v>
      </c>
      <c r="I31" s="1195">
        <f t="shared" ref="I31:K31" si="8">SUM(I32:I33)</f>
        <v>5593988</v>
      </c>
      <c r="J31" s="1195">
        <f t="shared" si="8"/>
        <v>1115166</v>
      </c>
      <c r="K31" s="1195">
        <f t="shared" si="8"/>
        <v>12363519</v>
      </c>
    </row>
    <row r="32" spans="1:11" ht="19.5" customHeight="1" x14ac:dyDescent="0.3">
      <c r="A32" s="1039"/>
      <c r="B32" s="1039"/>
      <c r="C32" s="1039"/>
      <c r="D32" s="1039" t="s">
        <v>910</v>
      </c>
      <c r="E32" s="1039"/>
      <c r="F32" s="1195">
        <f t="shared" ref="F32:G42" si="9">H32+J32</f>
        <v>2678166</v>
      </c>
      <c r="G32" s="1195">
        <f t="shared" si="9"/>
        <v>17957507</v>
      </c>
      <c r="H32" s="1021">
        <v>1563000</v>
      </c>
      <c r="I32" s="1021">
        <f>'鄉庫收支月報表(113年3月)'!I32+'鄉庫收支月報表(113年4月)'!H32</f>
        <v>5593988</v>
      </c>
      <c r="J32" s="1021">
        <v>1115166</v>
      </c>
      <c r="K32" s="1021">
        <f>'鄉庫收支月報表(113年3月)'!K32+'鄉庫收支月報表(113年4月)'!J32</f>
        <v>12363519</v>
      </c>
    </row>
    <row r="33" spans="1:11" ht="19.5" customHeight="1" x14ac:dyDescent="0.3">
      <c r="A33" s="1039"/>
      <c r="B33" s="1039"/>
      <c r="C33" s="1039"/>
      <c r="D33" s="1039" t="s">
        <v>911</v>
      </c>
      <c r="E33" s="1039"/>
      <c r="F33" s="1195">
        <f t="shared" si="9"/>
        <v>0</v>
      </c>
      <c r="G33" s="1195">
        <f t="shared" si="9"/>
        <v>0</v>
      </c>
      <c r="H33" s="1021">
        <v>0</v>
      </c>
      <c r="I33" s="1021">
        <f>'鄉庫收支月報表(113年3月)'!I33+'鄉庫收支月報表(113年4月)'!H33</f>
        <v>0</v>
      </c>
      <c r="J33" s="1021">
        <v>0</v>
      </c>
      <c r="K33" s="1021">
        <f>'鄉庫收支月報表(113年3月)'!K33+'鄉庫收支月報表(113年4月)'!J33</f>
        <v>0</v>
      </c>
    </row>
    <row r="34" spans="1:11" ht="19.5" customHeight="1" x14ac:dyDescent="0.3">
      <c r="A34" s="1039"/>
      <c r="B34" s="1039"/>
      <c r="C34" s="1039" t="s">
        <v>912</v>
      </c>
      <c r="D34" s="1039"/>
      <c r="E34" s="1039"/>
      <c r="F34" s="1195">
        <f t="shared" si="9"/>
        <v>0</v>
      </c>
      <c r="G34" s="1195">
        <f t="shared" si="9"/>
        <v>0</v>
      </c>
      <c r="H34" s="1021">
        <v>0</v>
      </c>
      <c r="I34" s="1021">
        <f>'鄉庫收支月報表(113年3月)'!I34+'鄉庫收支月報表(113年4月)'!H34</f>
        <v>0</v>
      </c>
      <c r="J34" s="1021">
        <v>0</v>
      </c>
      <c r="K34" s="1021">
        <f>'鄉庫收支月報表(113年3月)'!K34+'鄉庫收支月報表(113年4月)'!J34</f>
        <v>0</v>
      </c>
    </row>
    <row r="35" spans="1:11" ht="19.5" customHeight="1" x14ac:dyDescent="0.3">
      <c r="A35" s="1039"/>
      <c r="B35" s="1039"/>
      <c r="C35" s="1039" t="s">
        <v>913</v>
      </c>
      <c r="D35" s="1039"/>
      <c r="E35" s="1039"/>
      <c r="F35" s="1195">
        <f t="shared" si="9"/>
        <v>0</v>
      </c>
      <c r="G35" s="1195">
        <f t="shared" si="9"/>
        <v>0</v>
      </c>
      <c r="H35" s="1021">
        <v>0</v>
      </c>
      <c r="I35" s="1021">
        <f>'鄉庫收支月報表(113年3月)'!I35+'鄉庫收支月報表(113年4月)'!H35</f>
        <v>0</v>
      </c>
      <c r="J35" s="1021">
        <v>0</v>
      </c>
      <c r="K35" s="1021">
        <f>'鄉庫收支月報表(113年3月)'!K35+'鄉庫收支月報表(113年4月)'!J35</f>
        <v>0</v>
      </c>
    </row>
    <row r="36" spans="1:11" ht="19.5" customHeight="1" x14ac:dyDescent="0.3">
      <c r="A36" s="1039"/>
      <c r="B36" s="1039"/>
      <c r="C36" s="1039" t="s">
        <v>914</v>
      </c>
      <c r="D36" s="1039"/>
      <c r="E36" s="1039"/>
      <c r="F36" s="1195">
        <f t="shared" si="9"/>
        <v>319635</v>
      </c>
      <c r="G36" s="1195">
        <f t="shared" si="9"/>
        <v>572169</v>
      </c>
      <c r="H36" s="1021">
        <v>318507</v>
      </c>
      <c r="I36" s="1021">
        <f>'鄉庫收支月報表(113年3月)'!I36+'鄉庫收支月報表(113年4月)'!H36</f>
        <v>530433</v>
      </c>
      <c r="J36" s="1021">
        <v>1128</v>
      </c>
      <c r="K36" s="1021">
        <f>'鄉庫收支月報表(113年3月)'!K36+'鄉庫收支月報表(113年4月)'!J36</f>
        <v>41736</v>
      </c>
    </row>
    <row r="37" spans="1:11" ht="19.5" customHeight="1" x14ac:dyDescent="0.3">
      <c r="A37" s="1039"/>
      <c r="B37" s="1039" t="s">
        <v>962</v>
      </c>
      <c r="C37" s="1039"/>
      <c r="D37" s="1039"/>
      <c r="E37" s="1039"/>
      <c r="F37" s="1195">
        <f t="shared" si="9"/>
        <v>0</v>
      </c>
      <c r="G37" s="1195">
        <f t="shared" si="9"/>
        <v>0</v>
      </c>
      <c r="H37" s="1021">
        <f>SUM(H38)</f>
        <v>0</v>
      </c>
      <c r="I37" s="1021">
        <f t="shared" ref="I37:K37" si="10">SUM(I38)</f>
        <v>0</v>
      </c>
      <c r="J37" s="1021">
        <f t="shared" si="10"/>
        <v>0</v>
      </c>
      <c r="K37" s="1021">
        <f t="shared" si="10"/>
        <v>0</v>
      </c>
    </row>
    <row r="38" spans="1:11" ht="19.5" customHeight="1" x14ac:dyDescent="0.3">
      <c r="A38" s="1039"/>
      <c r="B38" s="1039"/>
      <c r="C38" s="1039" t="s">
        <v>915</v>
      </c>
      <c r="D38" s="1039"/>
      <c r="E38" s="1039"/>
      <c r="F38" s="1195">
        <f t="shared" si="9"/>
        <v>0</v>
      </c>
      <c r="G38" s="1195">
        <f t="shared" si="9"/>
        <v>0</v>
      </c>
      <c r="H38" s="1021">
        <f>SUM(H39:H42)</f>
        <v>0</v>
      </c>
      <c r="I38" s="1021">
        <f>'鄉庫收支月報表(113年3月)'!I38+'鄉庫收支月報表(113年4月)'!H38</f>
        <v>0</v>
      </c>
      <c r="J38" s="1021">
        <v>0</v>
      </c>
      <c r="K38" s="1021">
        <f>'鄉庫收支月報表(113年3月)'!K38+'鄉庫收支月報表(113年4月)'!J38</f>
        <v>0</v>
      </c>
    </row>
    <row r="39" spans="1:11" ht="19.5" customHeight="1" x14ac:dyDescent="0.3">
      <c r="A39" s="1039"/>
      <c r="B39" s="1039"/>
      <c r="C39" s="1039"/>
      <c r="D39" s="1039" t="s">
        <v>916</v>
      </c>
      <c r="E39" s="1039"/>
      <c r="F39" s="1195">
        <f t="shared" si="9"/>
        <v>0</v>
      </c>
      <c r="G39" s="1195">
        <f t="shared" si="9"/>
        <v>0</v>
      </c>
      <c r="H39" s="1021">
        <v>0</v>
      </c>
      <c r="I39" s="1021">
        <f>'鄉庫收支月報表(113年3月)'!I39+'鄉庫收支月報表(113年4月)'!H39</f>
        <v>0</v>
      </c>
      <c r="J39" s="1021">
        <v>0</v>
      </c>
      <c r="K39" s="1021">
        <f>'鄉庫收支月報表(113年3月)'!K39+'鄉庫收支月報表(113年4月)'!J39</f>
        <v>0</v>
      </c>
    </row>
    <row r="40" spans="1:11" ht="19.5" customHeight="1" x14ac:dyDescent="0.3">
      <c r="A40" s="1039"/>
      <c r="B40" s="1039"/>
      <c r="C40" s="1039"/>
      <c r="D40" s="1039" t="s">
        <v>917</v>
      </c>
      <c r="E40" s="1039"/>
      <c r="F40" s="1195">
        <f t="shared" si="9"/>
        <v>0</v>
      </c>
      <c r="G40" s="1195">
        <f t="shared" si="9"/>
        <v>0</v>
      </c>
      <c r="H40" s="1021">
        <v>0</v>
      </c>
      <c r="I40" s="1021">
        <f>'鄉庫收支月報表(113年3月)'!I40+'鄉庫收支月報表(113年4月)'!H40</f>
        <v>0</v>
      </c>
      <c r="J40" s="1021">
        <v>0</v>
      </c>
      <c r="K40" s="1021">
        <f>'鄉庫收支月報表(113年3月)'!K40+'鄉庫收支月報表(113年4月)'!J40</f>
        <v>0</v>
      </c>
    </row>
    <row r="41" spans="1:11" ht="19.5" customHeight="1" x14ac:dyDescent="0.3">
      <c r="A41" s="1039"/>
      <c r="B41" s="1039"/>
      <c r="C41" s="1039"/>
      <c r="D41" s="1039" t="s">
        <v>918</v>
      </c>
      <c r="E41" s="1039"/>
      <c r="F41" s="1195">
        <f t="shared" si="9"/>
        <v>0</v>
      </c>
      <c r="G41" s="1195">
        <f t="shared" si="9"/>
        <v>0</v>
      </c>
      <c r="H41" s="1021">
        <v>0</v>
      </c>
      <c r="I41" s="1021">
        <f>'鄉庫收支月報表(113年3月)'!I41+'鄉庫收支月報表(113年4月)'!H41</f>
        <v>0</v>
      </c>
      <c r="J41" s="1021">
        <v>0</v>
      </c>
      <c r="K41" s="1021">
        <f>'鄉庫收支月報表(113年3月)'!K41+'鄉庫收支月報表(113年4月)'!J41</f>
        <v>0</v>
      </c>
    </row>
    <row r="42" spans="1:11" ht="19.5" customHeight="1" x14ac:dyDescent="0.3">
      <c r="A42" s="1039"/>
      <c r="B42" s="1039"/>
      <c r="C42" s="1039"/>
      <c r="D42" s="1039" t="s">
        <v>904</v>
      </c>
      <c r="E42" s="1039"/>
      <c r="F42" s="1195">
        <f t="shared" si="9"/>
        <v>0</v>
      </c>
      <c r="G42" s="1195">
        <f t="shared" si="9"/>
        <v>0</v>
      </c>
      <c r="H42" s="1021"/>
      <c r="I42" s="1021">
        <f>'鄉庫收支月報表(113年3月)'!I42+'鄉庫收支月報表(113年4月)'!H42</f>
        <v>0</v>
      </c>
      <c r="J42" s="1021">
        <v>0</v>
      </c>
      <c r="K42" s="1021">
        <f>'鄉庫收支月報表(113年3月)'!K42+'鄉庫收支月報表(113年4月)'!J42</f>
        <v>0</v>
      </c>
    </row>
    <row r="43" spans="1:11" ht="19.5" customHeight="1" x14ac:dyDescent="0.3">
      <c r="A43" s="1039"/>
      <c r="B43" s="1042" t="s">
        <v>919</v>
      </c>
      <c r="C43" s="1039"/>
      <c r="D43" s="1039"/>
      <c r="E43" s="1039"/>
      <c r="F43" s="1195">
        <f>F37+F7</f>
        <v>17593622</v>
      </c>
      <c r="G43" s="1195">
        <f t="shared" ref="G43:K43" si="11">G37+G7</f>
        <v>98729061</v>
      </c>
      <c r="H43" s="1195">
        <f t="shared" si="11"/>
        <v>16477328</v>
      </c>
      <c r="I43" s="1195">
        <f t="shared" si="11"/>
        <v>86323806</v>
      </c>
      <c r="J43" s="1195">
        <f t="shared" si="11"/>
        <v>1116294</v>
      </c>
      <c r="K43" s="1195">
        <f t="shared" si="11"/>
        <v>12405255</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17593622</v>
      </c>
      <c r="G51" s="1195">
        <f>SUM(G43:G50)</f>
        <v>98729061</v>
      </c>
      <c r="H51" s="1046"/>
      <c r="I51" s="1047"/>
      <c r="J51" s="1047"/>
      <c r="K51" s="1048"/>
    </row>
    <row r="52" spans="1:11" ht="19.5" customHeight="1" x14ac:dyDescent="0.3">
      <c r="A52" s="1042" t="s">
        <v>927</v>
      </c>
      <c r="B52" s="1039"/>
      <c r="C52" s="1039"/>
      <c r="D52" s="1039"/>
      <c r="E52" s="1050"/>
      <c r="F52" s="1021">
        <f>'鄉庫收支月報表(113年3月)'!F128</f>
        <v>362534271</v>
      </c>
      <c r="G52" s="1021"/>
      <c r="H52" s="1046"/>
      <c r="I52" s="1047"/>
      <c r="J52" s="1047"/>
      <c r="K52" s="1048"/>
    </row>
    <row r="53" spans="1:11" ht="19.5" customHeight="1" x14ac:dyDescent="0.3">
      <c r="A53" s="1042" t="s">
        <v>2192</v>
      </c>
      <c r="B53" s="1039"/>
      <c r="C53" s="1039"/>
      <c r="D53" s="1039"/>
      <c r="E53" s="1050"/>
      <c r="F53" s="1195">
        <f>SUM(F51:F52)</f>
        <v>380127893</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8055917</v>
      </c>
      <c r="G56" s="1195">
        <f>I56+K56</f>
        <v>36757163</v>
      </c>
      <c r="H56" s="1195">
        <f>H57+H62+H66+H71+H77+H82+H85+H88</f>
        <v>8055917</v>
      </c>
      <c r="I56" s="1195">
        <f t="shared" ref="I56:K56" si="12">I57+I62+I66+I71+I77+I82+I85+I88</f>
        <v>36757163</v>
      </c>
      <c r="J56" s="1195">
        <f t="shared" si="12"/>
        <v>0</v>
      </c>
      <c r="K56" s="1195">
        <f t="shared" si="12"/>
        <v>0</v>
      </c>
    </row>
    <row r="57" spans="1:11" ht="19.5" customHeight="1" x14ac:dyDescent="0.3">
      <c r="A57" s="1039"/>
      <c r="B57" s="1039"/>
      <c r="C57" s="1040" t="s">
        <v>931</v>
      </c>
      <c r="D57" s="1039"/>
      <c r="E57" s="1039"/>
      <c r="F57" s="1195">
        <f t="shared" ref="F57:G79" si="13">H57+J57</f>
        <v>4557599</v>
      </c>
      <c r="G57" s="1195">
        <f t="shared" si="13"/>
        <v>21657283</v>
      </c>
      <c r="H57" s="1195">
        <f>SUM(H58:H61)</f>
        <v>4557599</v>
      </c>
      <c r="I57" s="1195">
        <f t="shared" ref="I57:K57" si="14">SUM(I58:I61)</f>
        <v>21657283</v>
      </c>
      <c r="J57" s="1195">
        <f t="shared" si="14"/>
        <v>0</v>
      </c>
      <c r="K57" s="1195">
        <f t="shared" si="14"/>
        <v>0</v>
      </c>
    </row>
    <row r="58" spans="1:11" ht="19.5" customHeight="1" x14ac:dyDescent="0.3">
      <c r="A58" s="1039"/>
      <c r="B58" s="1039"/>
      <c r="C58" s="1040"/>
      <c r="D58" s="1039" t="s">
        <v>932</v>
      </c>
      <c r="E58" s="1039"/>
      <c r="F58" s="1195">
        <f t="shared" si="13"/>
        <v>1020215</v>
      </c>
      <c r="G58" s="1195">
        <f t="shared" si="13"/>
        <v>6675030</v>
      </c>
      <c r="H58" s="1021">
        <v>1020215</v>
      </c>
      <c r="I58" s="1021">
        <f>'鄉庫收支月報表(113年3月)'!I58+'鄉庫收支月報表(113年4月)'!H58</f>
        <v>6675030</v>
      </c>
      <c r="J58" s="1021">
        <v>0</v>
      </c>
      <c r="K58" s="1021">
        <v>0</v>
      </c>
    </row>
    <row r="59" spans="1:11" ht="19.5" customHeight="1" x14ac:dyDescent="0.3">
      <c r="A59" s="1039"/>
      <c r="B59" s="1039"/>
      <c r="C59" s="1040"/>
      <c r="D59" s="1039" t="s">
        <v>933</v>
      </c>
      <c r="E59" s="1039"/>
      <c r="F59" s="1195">
        <f t="shared" si="13"/>
        <v>1062083</v>
      </c>
      <c r="G59" s="1195">
        <f t="shared" si="13"/>
        <v>5080231</v>
      </c>
      <c r="H59" s="1021">
        <v>1062083</v>
      </c>
      <c r="I59" s="1021">
        <f>'鄉庫收支月報表(113年3月)'!I59+'鄉庫收支月報表(113年4月)'!H59</f>
        <v>5080231</v>
      </c>
      <c r="J59" s="1021">
        <v>0</v>
      </c>
      <c r="K59" s="1021">
        <v>0</v>
      </c>
    </row>
    <row r="60" spans="1:11" ht="19.5" customHeight="1" x14ac:dyDescent="0.3">
      <c r="A60" s="1039"/>
      <c r="B60" s="1039"/>
      <c r="C60" s="1040"/>
      <c r="D60" s="1039" t="s">
        <v>934</v>
      </c>
      <c r="E60" s="1039"/>
      <c r="F60" s="1195">
        <f t="shared" si="13"/>
        <v>2473358</v>
      </c>
      <c r="G60" s="1195">
        <f t="shared" si="13"/>
        <v>9850235</v>
      </c>
      <c r="H60" s="1021">
        <v>2473358</v>
      </c>
      <c r="I60" s="1021">
        <f>'鄉庫收支月報表(113年3月)'!I60+'鄉庫收支月報表(113年4月)'!H60</f>
        <v>9850235</v>
      </c>
      <c r="J60" s="1021">
        <v>0</v>
      </c>
      <c r="K60" s="1021">
        <v>0</v>
      </c>
    </row>
    <row r="61" spans="1:11" ht="19.5" customHeight="1" x14ac:dyDescent="0.3">
      <c r="A61" s="1039"/>
      <c r="B61" s="1039"/>
      <c r="C61" s="1040"/>
      <c r="D61" s="1039" t="s">
        <v>935</v>
      </c>
      <c r="E61" s="1039"/>
      <c r="F61" s="1195">
        <f t="shared" si="13"/>
        <v>1943</v>
      </c>
      <c r="G61" s="1195">
        <f t="shared" si="13"/>
        <v>51787</v>
      </c>
      <c r="H61" s="1021">
        <v>1943</v>
      </c>
      <c r="I61" s="1021">
        <f>'鄉庫收支月報表(113年3月)'!I61+'鄉庫收支月報表(113年4月)'!H61</f>
        <v>51787</v>
      </c>
      <c r="J61" s="1021">
        <v>0</v>
      </c>
      <c r="K61" s="1021">
        <v>0</v>
      </c>
    </row>
    <row r="62" spans="1:11" ht="19.5" customHeight="1" x14ac:dyDescent="0.3">
      <c r="A62" s="1039"/>
      <c r="B62" s="1039"/>
      <c r="C62" s="1040" t="s">
        <v>936</v>
      </c>
      <c r="D62" s="1039"/>
      <c r="E62" s="1039"/>
      <c r="F62" s="1195">
        <f t="shared" si="13"/>
        <v>200245</v>
      </c>
      <c r="G62" s="1195">
        <f t="shared" si="13"/>
        <v>794043</v>
      </c>
      <c r="H62" s="1195">
        <f>SUM(H63:H65)</f>
        <v>200245</v>
      </c>
      <c r="I62" s="1195">
        <f t="shared" ref="I62:K62" si="15">SUM(I63:I65)</f>
        <v>794043</v>
      </c>
      <c r="J62" s="1195">
        <f t="shared" si="15"/>
        <v>0</v>
      </c>
      <c r="K62" s="1195">
        <f t="shared" si="15"/>
        <v>0</v>
      </c>
    </row>
    <row r="63" spans="1:11" ht="19.5" customHeight="1" x14ac:dyDescent="0.3">
      <c r="A63" s="1039"/>
      <c r="B63" s="1039"/>
      <c r="C63" s="1040"/>
      <c r="D63" s="1039" t="s">
        <v>937</v>
      </c>
      <c r="E63" s="1039"/>
      <c r="F63" s="1195">
        <f t="shared" si="13"/>
        <v>0</v>
      </c>
      <c r="G63" s="1195">
        <f t="shared" si="13"/>
        <v>0</v>
      </c>
      <c r="H63" s="1021">
        <v>0</v>
      </c>
      <c r="I63" s="1021">
        <f>'鄉庫收支月報表(113年3月)'!I63+'鄉庫收支月報表(113年4月)'!H63</f>
        <v>0</v>
      </c>
      <c r="J63" s="1021">
        <v>0</v>
      </c>
      <c r="K63" s="1021">
        <v>0</v>
      </c>
    </row>
    <row r="64" spans="1:11" ht="19.5" customHeight="1" x14ac:dyDescent="0.3">
      <c r="A64" s="1039"/>
      <c r="B64" s="1039"/>
      <c r="C64" s="1040"/>
      <c r="D64" s="1039" t="s">
        <v>938</v>
      </c>
      <c r="E64" s="1039"/>
      <c r="F64" s="1195">
        <f t="shared" si="13"/>
        <v>0</v>
      </c>
      <c r="G64" s="1195">
        <f t="shared" si="13"/>
        <v>0</v>
      </c>
      <c r="H64" s="1021">
        <v>0</v>
      </c>
      <c r="I64" s="1021">
        <f>'鄉庫收支月報表(113年3月)'!I64+'鄉庫收支月報表(113年4月)'!H64</f>
        <v>0</v>
      </c>
      <c r="J64" s="1021">
        <v>0</v>
      </c>
      <c r="K64" s="1021">
        <v>0</v>
      </c>
    </row>
    <row r="65" spans="1:13" ht="19.5" customHeight="1" x14ac:dyDescent="0.3">
      <c r="A65" s="1039"/>
      <c r="B65" s="1039"/>
      <c r="C65" s="1040"/>
      <c r="D65" s="1039" t="s">
        <v>939</v>
      </c>
      <c r="E65" s="1039"/>
      <c r="F65" s="1195">
        <f t="shared" si="13"/>
        <v>200245</v>
      </c>
      <c r="G65" s="1195">
        <f t="shared" si="13"/>
        <v>794043</v>
      </c>
      <c r="H65" s="1021">
        <v>200245</v>
      </c>
      <c r="I65" s="1021">
        <f>'鄉庫收支月報表(113年3月)'!I65+'鄉庫收支月報表(113年4月)'!H65</f>
        <v>794043</v>
      </c>
      <c r="J65" s="1021">
        <v>0</v>
      </c>
      <c r="K65" s="1021">
        <v>0</v>
      </c>
    </row>
    <row r="66" spans="1:13" ht="19.5" customHeight="1" x14ac:dyDescent="0.3">
      <c r="A66" s="1039"/>
      <c r="B66" s="1039"/>
      <c r="C66" s="1040" t="s">
        <v>940</v>
      </c>
      <c r="D66" s="1039"/>
      <c r="E66" s="1039"/>
      <c r="F66" s="1195">
        <f t="shared" si="13"/>
        <v>1174912</v>
      </c>
      <c r="G66" s="1195">
        <f t="shared" si="13"/>
        <v>5133686</v>
      </c>
      <c r="H66" s="1195">
        <f>SUM(H67:H70)</f>
        <v>1174912</v>
      </c>
      <c r="I66" s="1195">
        <f t="shared" ref="I66:K66" si="16">SUM(I67:I70)</f>
        <v>5133686</v>
      </c>
      <c r="J66" s="1195">
        <f t="shared" si="16"/>
        <v>0</v>
      </c>
      <c r="K66" s="1195">
        <f t="shared" si="16"/>
        <v>0</v>
      </c>
    </row>
    <row r="67" spans="1:13" ht="19.5" customHeight="1" x14ac:dyDescent="0.3">
      <c r="A67" s="1039"/>
      <c r="B67" s="1039"/>
      <c r="C67" s="1040"/>
      <c r="D67" s="1039" t="s">
        <v>941</v>
      </c>
      <c r="E67" s="1039"/>
      <c r="F67" s="1195">
        <f t="shared" si="13"/>
        <v>465510</v>
      </c>
      <c r="G67" s="1195">
        <f t="shared" si="13"/>
        <v>2424756</v>
      </c>
      <c r="H67" s="1021">
        <v>465510</v>
      </c>
      <c r="I67" s="1021">
        <f>'鄉庫收支月報表(113年3月)'!I67+'鄉庫收支月報表(113年4月)'!H67</f>
        <v>2424756</v>
      </c>
      <c r="J67" s="1021">
        <v>0</v>
      </c>
      <c r="K67" s="1021">
        <v>0</v>
      </c>
    </row>
    <row r="68" spans="1:13" ht="19.5" customHeight="1" x14ac:dyDescent="0.3">
      <c r="A68" s="1039"/>
      <c r="B68" s="1039"/>
      <c r="C68" s="1040"/>
      <c r="D68" s="1039" t="s">
        <v>942</v>
      </c>
      <c r="E68" s="1039"/>
      <c r="F68" s="1195">
        <f t="shared" si="13"/>
        <v>0</v>
      </c>
      <c r="G68" s="1195">
        <f t="shared" si="13"/>
        <v>0</v>
      </c>
      <c r="H68" s="1021">
        <v>0</v>
      </c>
      <c r="I68" s="1021">
        <f>'鄉庫收支月報表(113年3月)'!I68+'鄉庫收支月報表(113年4月)'!H68</f>
        <v>0</v>
      </c>
      <c r="J68" s="1021">
        <v>0</v>
      </c>
      <c r="K68" s="1021">
        <v>0</v>
      </c>
    </row>
    <row r="69" spans="1:13" ht="19.5" customHeight="1" x14ac:dyDescent="0.3">
      <c r="A69" s="1039"/>
      <c r="B69" s="1039"/>
      <c r="C69" s="1040"/>
      <c r="D69" s="1039" t="s">
        <v>943</v>
      </c>
      <c r="E69" s="1039"/>
      <c r="F69" s="1195">
        <f t="shared" si="13"/>
        <v>0</v>
      </c>
      <c r="G69" s="1195">
        <f t="shared" si="13"/>
        <v>0</v>
      </c>
      <c r="H69" s="1021">
        <v>0</v>
      </c>
      <c r="I69" s="1021">
        <f>'鄉庫收支月報表(113年3月)'!I69+'鄉庫收支月報表(113年4月)'!H69</f>
        <v>0</v>
      </c>
      <c r="J69" s="1021">
        <v>0</v>
      </c>
      <c r="K69" s="1021">
        <v>0</v>
      </c>
    </row>
    <row r="70" spans="1:13" ht="19.5" customHeight="1" x14ac:dyDescent="0.3">
      <c r="A70" s="1039"/>
      <c r="B70" s="1039"/>
      <c r="C70" s="1040"/>
      <c r="D70" s="1039" t="s">
        <v>944</v>
      </c>
      <c r="E70" s="1039"/>
      <c r="F70" s="1195">
        <f t="shared" si="13"/>
        <v>709402</v>
      </c>
      <c r="G70" s="1195">
        <f t="shared" si="13"/>
        <v>2708930</v>
      </c>
      <c r="H70" s="1021">
        <v>709402</v>
      </c>
      <c r="I70" s="1021">
        <f>'鄉庫收支月報表(113年3月)'!I70+'鄉庫收支月報表(113年4月)'!H70</f>
        <v>2708930</v>
      </c>
      <c r="J70" s="1021">
        <v>0</v>
      </c>
      <c r="K70" s="1021">
        <v>0</v>
      </c>
    </row>
    <row r="71" spans="1:13" ht="19.5" customHeight="1" x14ac:dyDescent="0.3">
      <c r="A71" s="1039"/>
      <c r="B71" s="1039"/>
      <c r="C71" s="1040" t="s">
        <v>945</v>
      </c>
      <c r="D71" s="1039"/>
      <c r="E71" s="1039"/>
      <c r="F71" s="1195">
        <f t="shared" si="13"/>
        <v>591333</v>
      </c>
      <c r="G71" s="1195">
        <f t="shared" si="13"/>
        <v>2776364</v>
      </c>
      <c r="H71" s="1195">
        <f>SUM(H72:H76)</f>
        <v>591333</v>
      </c>
      <c r="I71" s="1195">
        <f t="shared" ref="I71:K71" si="17">SUM(I72:I76)</f>
        <v>2776364</v>
      </c>
      <c r="J71" s="1195">
        <f t="shared" si="17"/>
        <v>0</v>
      </c>
      <c r="K71" s="1195">
        <f t="shared" si="17"/>
        <v>0</v>
      </c>
    </row>
    <row r="72" spans="1:13" ht="19.5" customHeight="1" x14ac:dyDescent="0.3">
      <c r="A72" s="1039"/>
      <c r="B72" s="1039"/>
      <c r="C72" s="1040"/>
      <c r="D72" s="1039" t="s">
        <v>946</v>
      </c>
      <c r="E72" s="1039"/>
      <c r="F72" s="1195">
        <f t="shared" si="13"/>
        <v>37879</v>
      </c>
      <c r="G72" s="1195">
        <f t="shared" si="13"/>
        <v>158438</v>
      </c>
      <c r="H72" s="1021">
        <v>37879</v>
      </c>
      <c r="I72" s="1021">
        <f>'鄉庫收支月報表(113年3月)'!I72+'鄉庫收支月報表(113年4月)'!H72</f>
        <v>158438</v>
      </c>
      <c r="J72" s="1021">
        <v>0</v>
      </c>
      <c r="K72" s="1021">
        <v>0</v>
      </c>
    </row>
    <row r="73" spans="1:13" ht="19.5" customHeight="1" x14ac:dyDescent="0.3">
      <c r="A73" s="1039"/>
      <c r="B73" s="1039"/>
      <c r="C73" s="1040"/>
      <c r="D73" s="1039" t="s">
        <v>947</v>
      </c>
      <c r="E73" s="1039"/>
      <c r="F73" s="1195">
        <f t="shared" si="13"/>
        <v>0</v>
      </c>
      <c r="G73" s="1195">
        <f t="shared" si="13"/>
        <v>0</v>
      </c>
      <c r="H73" s="1021">
        <v>0</v>
      </c>
      <c r="I73" s="1021">
        <f>'鄉庫收支月報表(113年3月)'!I73+'鄉庫收支月報表(113年4月)'!H73</f>
        <v>0</v>
      </c>
      <c r="J73" s="1021">
        <v>0</v>
      </c>
      <c r="K73" s="1021">
        <v>0</v>
      </c>
    </row>
    <row r="74" spans="1:13" ht="19.5" customHeight="1" x14ac:dyDescent="0.3">
      <c r="A74" s="1039"/>
      <c r="B74" s="1039"/>
      <c r="C74" s="1040"/>
      <c r="D74" s="1039" t="s">
        <v>948</v>
      </c>
      <c r="E74" s="1039"/>
      <c r="F74" s="1195">
        <f t="shared" si="13"/>
        <v>553454</v>
      </c>
      <c r="G74" s="1195">
        <f t="shared" si="13"/>
        <v>2617926</v>
      </c>
      <c r="H74" s="1021">
        <v>553454</v>
      </c>
      <c r="I74" s="1021">
        <f>'鄉庫收支月報表(113年3月)'!I74+'鄉庫收支月報表(113年4月)'!H74</f>
        <v>2617926</v>
      </c>
      <c r="J74" s="1021">
        <v>0</v>
      </c>
      <c r="K74" s="1021">
        <v>0</v>
      </c>
    </row>
    <row r="75" spans="1:13" ht="19.5" customHeight="1" x14ac:dyDescent="0.3">
      <c r="A75" s="1039"/>
      <c r="B75" s="1039"/>
      <c r="C75" s="1040"/>
      <c r="D75" s="1039" t="s">
        <v>949</v>
      </c>
      <c r="E75" s="1039"/>
      <c r="F75" s="1195">
        <f t="shared" si="13"/>
        <v>0</v>
      </c>
      <c r="G75" s="1195">
        <f t="shared" si="13"/>
        <v>0</v>
      </c>
      <c r="H75" s="1021">
        <v>0</v>
      </c>
      <c r="I75" s="1021">
        <f>'鄉庫收支月報表(113年3月)'!I75+'鄉庫收支月報表(113年4月)'!H75</f>
        <v>0</v>
      </c>
      <c r="J75" s="1021">
        <v>0</v>
      </c>
      <c r="K75" s="1021">
        <v>0</v>
      </c>
    </row>
    <row r="76" spans="1:13" ht="19.5" customHeight="1" x14ac:dyDescent="0.3">
      <c r="A76" s="1039"/>
      <c r="B76" s="1039"/>
      <c r="C76" s="1040"/>
      <c r="D76" s="1039" t="s">
        <v>950</v>
      </c>
      <c r="E76" s="1039"/>
      <c r="F76" s="1195">
        <f t="shared" si="13"/>
        <v>0</v>
      </c>
      <c r="G76" s="1195">
        <f t="shared" si="13"/>
        <v>0</v>
      </c>
      <c r="H76" s="1021">
        <v>0</v>
      </c>
      <c r="I76" s="1021">
        <f>'鄉庫收支月報表(113年3月)'!I76+'鄉庫收支月報表(113年4月)'!H76</f>
        <v>0</v>
      </c>
      <c r="J76" s="1021">
        <v>0</v>
      </c>
      <c r="K76" s="1021">
        <v>0</v>
      </c>
    </row>
    <row r="77" spans="1:13" ht="19.5" customHeight="1" x14ac:dyDescent="0.3">
      <c r="A77" s="1039"/>
      <c r="B77" s="1039"/>
      <c r="C77" s="1039" t="s">
        <v>951</v>
      </c>
      <c r="D77" s="1039"/>
      <c r="E77" s="1039"/>
      <c r="F77" s="1195">
        <f t="shared" si="13"/>
        <v>1180890</v>
      </c>
      <c r="G77" s="1195">
        <f t="shared" si="13"/>
        <v>4747671</v>
      </c>
      <c r="H77" s="1195">
        <f>SUM(H78:H79)</f>
        <v>1180890</v>
      </c>
      <c r="I77" s="1195">
        <f t="shared" ref="I77:K77" si="18">SUM(I78:I79)</f>
        <v>4747671</v>
      </c>
      <c r="J77" s="1195">
        <f t="shared" si="18"/>
        <v>0</v>
      </c>
      <c r="K77" s="1195">
        <f t="shared" si="18"/>
        <v>0</v>
      </c>
    </row>
    <row r="78" spans="1:13" ht="19.5" customHeight="1" x14ac:dyDescent="0.3">
      <c r="A78" s="1039"/>
      <c r="B78" s="1039"/>
      <c r="C78" s="1039"/>
      <c r="D78" s="1039" t="s">
        <v>952</v>
      </c>
      <c r="E78" s="1039"/>
      <c r="F78" s="1195">
        <f t="shared" si="13"/>
        <v>16100</v>
      </c>
      <c r="G78" s="1195">
        <f t="shared" si="13"/>
        <v>24076</v>
      </c>
      <c r="H78" s="1021">
        <v>16100</v>
      </c>
      <c r="I78" s="1021">
        <f>'鄉庫收支月報表(113年3月)'!I78+'鄉庫收支月報表(113年4月)'!H78</f>
        <v>24076</v>
      </c>
      <c r="J78" s="1021">
        <v>0</v>
      </c>
      <c r="K78" s="1021">
        <v>0</v>
      </c>
    </row>
    <row r="79" spans="1:13" ht="19.5" customHeight="1" x14ac:dyDescent="0.3">
      <c r="A79" s="1039"/>
      <c r="B79" s="1039"/>
      <c r="C79" s="1039"/>
      <c r="D79" s="1039" t="s">
        <v>953</v>
      </c>
      <c r="E79" s="1039"/>
      <c r="F79" s="1195">
        <f t="shared" si="13"/>
        <v>1164790</v>
      </c>
      <c r="G79" s="1195">
        <f t="shared" si="13"/>
        <v>4723595</v>
      </c>
      <c r="H79" s="1021">
        <v>1164790</v>
      </c>
      <c r="I79" s="1021">
        <f>'鄉庫收支月報表(113年3月)'!I79+'鄉庫收支月報表(113年4月)'!H79</f>
        <v>4723595</v>
      </c>
      <c r="J79" s="1021">
        <v>0</v>
      </c>
      <c r="K79" s="1021">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350938</v>
      </c>
      <c r="G82" s="1195">
        <f>I82+K82</f>
        <v>1464116</v>
      </c>
      <c r="H82" s="1195">
        <f>SUM(H83:H84)</f>
        <v>350938</v>
      </c>
      <c r="I82" s="1195">
        <f t="shared" ref="I82:K82" si="19">SUM(I83:I84)</f>
        <v>1464116</v>
      </c>
      <c r="J82" s="1195">
        <f t="shared" si="19"/>
        <v>0</v>
      </c>
      <c r="K82" s="1195">
        <f t="shared" si="19"/>
        <v>0</v>
      </c>
    </row>
    <row r="83" spans="1:13" ht="19.5" customHeight="1" x14ac:dyDescent="0.3">
      <c r="A83" s="1039"/>
      <c r="B83" s="1039"/>
      <c r="C83" s="1039"/>
      <c r="D83" s="1039" t="s">
        <v>955</v>
      </c>
      <c r="E83" s="1039"/>
      <c r="F83" s="1195">
        <f t="shared" ref="F83:G98" si="20">H83+J83</f>
        <v>350938</v>
      </c>
      <c r="G83" s="1195">
        <f t="shared" si="20"/>
        <v>1464116</v>
      </c>
      <c r="H83" s="1021">
        <v>350938</v>
      </c>
      <c r="I83" s="1021">
        <f>'鄉庫收支月報表(113年3月)'!I83+'鄉庫收支月報表(113年4月)'!H83</f>
        <v>1464116</v>
      </c>
      <c r="J83" s="1021">
        <v>0</v>
      </c>
      <c r="K83" s="1021">
        <v>0</v>
      </c>
    </row>
    <row r="84" spans="1:13" ht="19.5" customHeight="1" x14ac:dyDescent="0.3">
      <c r="A84" s="1039"/>
      <c r="B84" s="1039"/>
      <c r="C84" s="1039"/>
      <c r="D84" s="1039" t="s">
        <v>956</v>
      </c>
      <c r="E84" s="1039"/>
      <c r="F84" s="1195">
        <f t="shared" si="20"/>
        <v>0</v>
      </c>
      <c r="G84" s="1195">
        <f t="shared" si="20"/>
        <v>0</v>
      </c>
      <c r="H84" s="1021">
        <v>0</v>
      </c>
      <c r="I84" s="1021">
        <f>'鄉庫收支月報表(113年3月)'!I84+'鄉庫收支月報表(113年4月)'!H84</f>
        <v>0</v>
      </c>
      <c r="J84" s="1021">
        <v>0</v>
      </c>
      <c r="K84" s="1021">
        <v>0</v>
      </c>
    </row>
    <row r="85" spans="1:13" ht="19.5" customHeight="1" x14ac:dyDescent="0.3">
      <c r="A85" s="1039"/>
      <c r="B85" s="1039"/>
      <c r="C85" s="1039" t="s">
        <v>957</v>
      </c>
      <c r="D85" s="1039"/>
      <c r="E85" s="1039"/>
      <c r="F85" s="1195">
        <f t="shared" si="20"/>
        <v>0</v>
      </c>
      <c r="G85" s="1195">
        <f t="shared" si="20"/>
        <v>0</v>
      </c>
      <c r="H85" s="1195">
        <f>SUM(H86:H87)</f>
        <v>0</v>
      </c>
      <c r="I85" s="1195">
        <f t="shared" ref="I85:K85" si="21">SUM(I86:I87)</f>
        <v>0</v>
      </c>
      <c r="J85" s="1195">
        <f t="shared" si="21"/>
        <v>0</v>
      </c>
      <c r="K85" s="1195">
        <f t="shared" si="21"/>
        <v>0</v>
      </c>
    </row>
    <row r="86" spans="1:13" ht="19.5" customHeight="1" x14ac:dyDescent="0.3">
      <c r="A86" s="1039"/>
      <c r="B86" s="1039"/>
      <c r="C86" s="1039"/>
      <c r="D86" s="1039" t="s">
        <v>958</v>
      </c>
      <c r="E86" s="1039"/>
      <c r="F86" s="1195">
        <f t="shared" si="20"/>
        <v>0</v>
      </c>
      <c r="G86" s="1195">
        <f t="shared" si="20"/>
        <v>0</v>
      </c>
      <c r="H86" s="1021">
        <v>0</v>
      </c>
      <c r="I86" s="1021">
        <f>'鄉庫收支月報表(113年3月)'!I86+'鄉庫收支月報表(113年4月)'!H86</f>
        <v>0</v>
      </c>
      <c r="J86" s="1021">
        <v>0</v>
      </c>
      <c r="K86" s="1021">
        <v>0</v>
      </c>
    </row>
    <row r="87" spans="1:13" ht="19.5" customHeight="1" x14ac:dyDescent="0.3">
      <c r="A87" s="1039"/>
      <c r="B87" s="1039"/>
      <c r="C87" s="1039"/>
      <c r="D87" s="1039" t="s">
        <v>959</v>
      </c>
      <c r="E87" s="1039"/>
      <c r="F87" s="1195">
        <f t="shared" si="20"/>
        <v>0</v>
      </c>
      <c r="G87" s="1195">
        <f t="shared" si="20"/>
        <v>0</v>
      </c>
      <c r="H87" s="1021">
        <v>0</v>
      </c>
      <c r="I87" s="1021">
        <f>'鄉庫收支月報表(113年3月)'!I87+'鄉庫收支月報表(113年4月)'!H87</f>
        <v>0</v>
      </c>
      <c r="J87" s="1021">
        <v>0</v>
      </c>
      <c r="K87" s="1021">
        <v>0</v>
      </c>
    </row>
    <row r="88" spans="1:13" ht="19.5" customHeight="1" x14ac:dyDescent="0.3">
      <c r="A88" s="1039"/>
      <c r="B88" s="1039"/>
      <c r="C88" s="1039" t="s">
        <v>960</v>
      </c>
      <c r="D88" s="1039"/>
      <c r="E88" s="1039"/>
      <c r="F88" s="1195">
        <f t="shared" si="20"/>
        <v>0</v>
      </c>
      <c r="G88" s="1195">
        <f t="shared" si="20"/>
        <v>184000</v>
      </c>
      <c r="H88" s="1195">
        <f>SUM(H89:H90)</f>
        <v>0</v>
      </c>
      <c r="I88" s="1195">
        <f t="shared" ref="I88:K88" si="22">SUM(I89:I90)</f>
        <v>184000</v>
      </c>
      <c r="J88" s="1195">
        <f t="shared" si="22"/>
        <v>0</v>
      </c>
      <c r="K88" s="1195">
        <f t="shared" si="22"/>
        <v>0</v>
      </c>
    </row>
    <row r="89" spans="1:13" ht="19.5" customHeight="1" x14ac:dyDescent="0.3">
      <c r="A89" s="1039"/>
      <c r="B89" s="1039"/>
      <c r="C89" s="1039"/>
      <c r="D89" s="1039" t="s">
        <v>961</v>
      </c>
      <c r="E89" s="1039"/>
      <c r="F89" s="1195">
        <f t="shared" si="20"/>
        <v>0</v>
      </c>
      <c r="G89" s="1195">
        <f t="shared" si="20"/>
        <v>0</v>
      </c>
      <c r="H89" s="1021">
        <v>0</v>
      </c>
      <c r="I89" s="1021">
        <f>'鄉庫收支月報表(113年3月)'!I89+'鄉庫收支月報表(113年4月)'!H89</f>
        <v>0</v>
      </c>
      <c r="J89" s="1021">
        <v>0</v>
      </c>
      <c r="K89" s="1021">
        <v>0</v>
      </c>
    </row>
    <row r="90" spans="1:13" ht="19.5" customHeight="1" x14ac:dyDescent="0.3">
      <c r="A90" s="1039"/>
      <c r="B90" s="1039"/>
      <c r="C90" s="1039" t="s">
        <v>883</v>
      </c>
      <c r="D90" s="1039" t="s">
        <v>2198</v>
      </c>
      <c r="E90" s="1039"/>
      <c r="F90" s="1195">
        <f t="shared" si="20"/>
        <v>0</v>
      </c>
      <c r="G90" s="1195">
        <f t="shared" si="20"/>
        <v>184000</v>
      </c>
      <c r="H90" s="1021">
        <v>0</v>
      </c>
      <c r="I90" s="1021">
        <f>'鄉庫收支月報表(113年3月)'!I90+'鄉庫收支月報表(113年4月)'!H90</f>
        <v>184000</v>
      </c>
      <c r="J90" s="1021">
        <v>0</v>
      </c>
      <c r="K90" s="1021">
        <v>0</v>
      </c>
    </row>
    <row r="91" spans="1:13" ht="19.5" customHeight="1" x14ac:dyDescent="0.3">
      <c r="A91" s="1039"/>
      <c r="B91" s="1040" t="s">
        <v>962</v>
      </c>
      <c r="C91" s="1039"/>
      <c r="D91" s="1039"/>
      <c r="E91" s="1039"/>
      <c r="F91" s="1195">
        <f t="shared" si="20"/>
        <v>11204112</v>
      </c>
      <c r="G91" s="1195">
        <f t="shared" si="20"/>
        <v>31860520</v>
      </c>
      <c r="H91" s="1195">
        <f>H92+H97+H101+H108+H114+H117</f>
        <v>1340403</v>
      </c>
      <c r="I91" s="1195">
        <f t="shared" ref="I91:K91" si="23">I92+I97+I101+I108+I114+I117</f>
        <v>3528096</v>
      </c>
      <c r="J91" s="1195">
        <f t="shared" si="23"/>
        <v>9863709</v>
      </c>
      <c r="K91" s="1195">
        <f t="shared" si="23"/>
        <v>28332424</v>
      </c>
    </row>
    <row r="92" spans="1:13" ht="19.5" customHeight="1" x14ac:dyDescent="0.3">
      <c r="A92" s="1039"/>
      <c r="B92" s="1039"/>
      <c r="C92" s="1040" t="s">
        <v>931</v>
      </c>
      <c r="D92" s="1039"/>
      <c r="E92" s="1039"/>
      <c r="F92" s="1195">
        <f t="shared" si="20"/>
        <v>133562</v>
      </c>
      <c r="G92" s="1195">
        <f t="shared" si="20"/>
        <v>1399619</v>
      </c>
      <c r="H92" s="1195">
        <f>SUM(H93:H96)</f>
        <v>99600</v>
      </c>
      <c r="I92" s="1195">
        <f t="shared" ref="I92:K92" si="24">SUM(I93:I96)</f>
        <v>99600</v>
      </c>
      <c r="J92" s="1195">
        <f t="shared" si="24"/>
        <v>33962</v>
      </c>
      <c r="K92" s="1195">
        <f t="shared" si="24"/>
        <v>1300019</v>
      </c>
    </row>
    <row r="93" spans="1:13" ht="19.5" customHeight="1" x14ac:dyDescent="0.3">
      <c r="A93" s="1039"/>
      <c r="B93" s="1039"/>
      <c r="C93" s="1040"/>
      <c r="D93" s="1039" t="s">
        <v>932</v>
      </c>
      <c r="E93" s="1039"/>
      <c r="F93" s="1195">
        <f t="shared" si="20"/>
        <v>0</v>
      </c>
      <c r="G93" s="1195">
        <f t="shared" si="20"/>
        <v>0</v>
      </c>
      <c r="H93" s="1021">
        <v>0</v>
      </c>
      <c r="I93" s="1021">
        <f>'鄉庫收支月報表(113年3月)'!I93+'鄉庫收支月報表(113年4月)'!H93</f>
        <v>0</v>
      </c>
      <c r="J93" s="1021">
        <v>0</v>
      </c>
      <c r="K93" s="1021">
        <f>'鄉庫收支月報表(113年3月)'!K93+'鄉庫收支月報表(113年4月)'!J93</f>
        <v>0</v>
      </c>
    </row>
    <row r="94" spans="1:13" ht="19.5" customHeight="1" x14ac:dyDescent="0.3">
      <c r="A94" s="1039"/>
      <c r="B94" s="1039"/>
      <c r="C94" s="1040"/>
      <c r="D94" s="1039" t="s">
        <v>933</v>
      </c>
      <c r="E94" s="1039"/>
      <c r="F94" s="1195">
        <f t="shared" si="20"/>
        <v>99600</v>
      </c>
      <c r="G94" s="1195">
        <f t="shared" si="20"/>
        <v>99600</v>
      </c>
      <c r="H94" s="1021">
        <v>99600</v>
      </c>
      <c r="I94" s="1021">
        <f>'鄉庫收支月報表(113年3月)'!I94+'鄉庫收支月報表(113年4月)'!H94</f>
        <v>99600</v>
      </c>
      <c r="J94" s="1021">
        <v>0</v>
      </c>
      <c r="K94" s="1021">
        <f>'鄉庫收支月報表(113年3月)'!K94+'鄉庫收支月報表(113年4月)'!J94</f>
        <v>0</v>
      </c>
    </row>
    <row r="95" spans="1:13" ht="19.5" customHeight="1" x14ac:dyDescent="0.3">
      <c r="A95" s="1039"/>
      <c r="B95" s="1039"/>
      <c r="C95" s="1040"/>
      <c r="D95" s="1039" t="s">
        <v>934</v>
      </c>
      <c r="E95" s="1039"/>
      <c r="F95" s="1195">
        <f t="shared" si="20"/>
        <v>33962</v>
      </c>
      <c r="G95" s="1195">
        <f t="shared" si="20"/>
        <v>1300019</v>
      </c>
      <c r="H95" s="1021">
        <v>0</v>
      </c>
      <c r="I95" s="1021">
        <f>'鄉庫收支月報表(113年3月)'!I95+'鄉庫收支月報表(113年4月)'!H95</f>
        <v>0</v>
      </c>
      <c r="J95" s="1021">
        <v>33962</v>
      </c>
      <c r="K95" s="1021">
        <f>'鄉庫收支月報表(113年3月)'!K95+'鄉庫收支月報表(113年4月)'!J95</f>
        <v>1300019</v>
      </c>
    </row>
    <row r="96" spans="1:13" ht="19.5" customHeight="1" x14ac:dyDescent="0.3">
      <c r="A96" s="1039"/>
      <c r="B96" s="1039"/>
      <c r="C96" s="1040"/>
      <c r="D96" s="1039" t="s">
        <v>935</v>
      </c>
      <c r="E96" s="1039"/>
      <c r="F96" s="1195">
        <f t="shared" si="20"/>
        <v>0</v>
      </c>
      <c r="G96" s="1195">
        <f t="shared" si="20"/>
        <v>0</v>
      </c>
      <c r="H96" s="1021">
        <v>0</v>
      </c>
      <c r="I96" s="1021">
        <f>'鄉庫收支月報表(113年3月)'!I96+'鄉庫收支月報表(113年4月)'!H96</f>
        <v>0</v>
      </c>
      <c r="J96" s="1021">
        <v>0</v>
      </c>
      <c r="K96" s="1021">
        <f>'鄉庫收支月報表(113年3月)'!K96+'鄉庫收支月報表(113年4月)'!J96</f>
        <v>0</v>
      </c>
    </row>
    <row r="97" spans="1:11" ht="19.5" customHeight="1" x14ac:dyDescent="0.3">
      <c r="A97" s="1039"/>
      <c r="B97" s="1039"/>
      <c r="C97" s="1040" t="s">
        <v>936</v>
      </c>
      <c r="D97" s="1039"/>
      <c r="E97" s="1039"/>
      <c r="F97" s="1195">
        <f t="shared" si="20"/>
        <v>0</v>
      </c>
      <c r="G97" s="1195">
        <f t="shared" si="20"/>
        <v>0</v>
      </c>
      <c r="H97" s="1195">
        <f>SUM(H98:H100)</f>
        <v>0</v>
      </c>
      <c r="I97" s="1195">
        <f t="shared" ref="I97:K97" si="25">SUM(I98:I100)</f>
        <v>0</v>
      </c>
      <c r="J97" s="1195">
        <f t="shared" si="25"/>
        <v>0</v>
      </c>
      <c r="K97" s="1195">
        <f t="shared" si="25"/>
        <v>0</v>
      </c>
    </row>
    <row r="98" spans="1:11" ht="19.5" customHeight="1" x14ac:dyDescent="0.3">
      <c r="A98" s="1039"/>
      <c r="B98" s="1039"/>
      <c r="C98" s="1040"/>
      <c r="D98" s="1039" t="s">
        <v>937</v>
      </c>
      <c r="E98" s="1039"/>
      <c r="F98" s="1195">
        <f t="shared" si="20"/>
        <v>0</v>
      </c>
      <c r="G98" s="1195">
        <f t="shared" si="20"/>
        <v>0</v>
      </c>
      <c r="H98" s="1021">
        <v>0</v>
      </c>
      <c r="I98" s="1021">
        <f>'鄉庫收支月報表(113年3月)'!I98+'鄉庫收支月報表(113年4月)'!H98</f>
        <v>0</v>
      </c>
      <c r="J98" s="1021">
        <v>0</v>
      </c>
      <c r="K98" s="1021">
        <f>'鄉庫收支月報表(113年3月)'!K98+'鄉庫收支月報表(113年4月)'!J98</f>
        <v>0</v>
      </c>
    </row>
    <row r="99" spans="1:11" ht="19.5" customHeight="1" x14ac:dyDescent="0.3">
      <c r="A99" s="1039"/>
      <c r="B99" s="1039"/>
      <c r="C99" s="1040"/>
      <c r="D99" s="1039" t="s">
        <v>938</v>
      </c>
      <c r="E99" s="1039"/>
      <c r="F99" s="1195">
        <f t="shared" ref="F99:G105" si="26">H99+J99</f>
        <v>0</v>
      </c>
      <c r="G99" s="1195">
        <f t="shared" si="26"/>
        <v>0</v>
      </c>
      <c r="H99" s="1021">
        <v>0</v>
      </c>
      <c r="I99" s="1021">
        <f>'鄉庫收支月報表(113年3月)'!I99+'鄉庫收支月報表(113年4月)'!H99</f>
        <v>0</v>
      </c>
      <c r="J99" s="1021">
        <v>0</v>
      </c>
      <c r="K99" s="1021">
        <f>'鄉庫收支月報表(113年3月)'!K99+'鄉庫收支月報表(113年4月)'!J99</f>
        <v>0</v>
      </c>
    </row>
    <row r="100" spans="1:11" ht="19.5" customHeight="1" x14ac:dyDescent="0.3">
      <c r="A100" s="1039"/>
      <c r="B100" s="1039"/>
      <c r="C100" s="1040"/>
      <c r="D100" s="1039" t="s">
        <v>939</v>
      </c>
      <c r="E100" s="1039"/>
      <c r="F100" s="1195">
        <f t="shared" si="26"/>
        <v>0</v>
      </c>
      <c r="G100" s="1195">
        <f t="shared" si="26"/>
        <v>0</v>
      </c>
      <c r="H100" s="1021">
        <v>0</v>
      </c>
      <c r="I100" s="1021">
        <f>'鄉庫收支月報表(113年3月)'!I100+'鄉庫收支月報表(113年4月)'!H100</f>
        <v>0</v>
      </c>
      <c r="J100" s="1021">
        <v>0</v>
      </c>
      <c r="K100" s="1021">
        <f>'鄉庫收支月報表(113年3月)'!K100+'鄉庫收支月報表(113年4月)'!J100</f>
        <v>0</v>
      </c>
    </row>
    <row r="101" spans="1:11" ht="19.5" customHeight="1" x14ac:dyDescent="0.3">
      <c r="A101" s="1039"/>
      <c r="B101" s="1039"/>
      <c r="C101" s="1040" t="s">
        <v>940</v>
      </c>
      <c r="D101" s="1039"/>
      <c r="E101" s="1039"/>
      <c r="F101" s="1195">
        <f t="shared" si="26"/>
        <v>11070550</v>
      </c>
      <c r="G101" s="1195">
        <f t="shared" si="26"/>
        <v>29636503</v>
      </c>
      <c r="H101" s="1195">
        <f>SUM(H102:H105)</f>
        <v>1240803</v>
      </c>
      <c r="I101" s="1195">
        <f t="shared" ref="I101:K101" si="27">SUM(I102:I105)</f>
        <v>3428496</v>
      </c>
      <c r="J101" s="1195">
        <f t="shared" si="27"/>
        <v>9829747</v>
      </c>
      <c r="K101" s="1195">
        <f t="shared" si="27"/>
        <v>26208007</v>
      </c>
    </row>
    <row r="102" spans="1:11" ht="19.5" customHeight="1" x14ac:dyDescent="0.3">
      <c r="A102" s="1039"/>
      <c r="B102" s="1039"/>
      <c r="C102" s="1040"/>
      <c r="D102" s="1039" t="s">
        <v>941</v>
      </c>
      <c r="E102" s="1039"/>
      <c r="F102" s="1195">
        <f t="shared" si="26"/>
        <v>0</v>
      </c>
      <c r="G102" s="1195">
        <f t="shared" si="26"/>
        <v>141000</v>
      </c>
      <c r="H102" s="1021">
        <v>0</v>
      </c>
      <c r="I102" s="1021">
        <f>'鄉庫收支月報表(113年3月)'!I102+'鄉庫收支月報表(113年4月)'!H102</f>
        <v>141000</v>
      </c>
      <c r="J102" s="1021">
        <v>0</v>
      </c>
      <c r="K102" s="1021">
        <f>'鄉庫收支月報表(113年3月)'!K102+'鄉庫收支月報表(113年4月)'!J102</f>
        <v>0</v>
      </c>
    </row>
    <row r="103" spans="1:11" ht="19.5" customHeight="1" x14ac:dyDescent="0.3">
      <c r="A103" s="1039"/>
      <c r="B103" s="1039"/>
      <c r="C103" s="1040"/>
      <c r="D103" s="1039" t="s">
        <v>942</v>
      </c>
      <c r="E103" s="1039"/>
      <c r="F103" s="1195">
        <f t="shared" si="26"/>
        <v>0</v>
      </c>
      <c r="G103" s="1195">
        <f t="shared" si="26"/>
        <v>0</v>
      </c>
      <c r="H103" s="1021">
        <v>0</v>
      </c>
      <c r="I103" s="1021">
        <f>'鄉庫收支月報表(113年3月)'!I103+'鄉庫收支月報表(113年4月)'!H103</f>
        <v>0</v>
      </c>
      <c r="J103" s="1021">
        <v>0</v>
      </c>
      <c r="K103" s="1021">
        <f>'鄉庫收支月報表(113年3月)'!K103+'鄉庫收支月報表(113年4月)'!J103</f>
        <v>0</v>
      </c>
    </row>
    <row r="104" spans="1:11" ht="19.5" customHeight="1" x14ac:dyDescent="0.3">
      <c r="A104" s="1039"/>
      <c r="B104" s="1039"/>
      <c r="C104" s="1040"/>
      <c r="D104" s="1039" t="s">
        <v>943</v>
      </c>
      <c r="E104" s="1039"/>
      <c r="F104" s="1195">
        <f t="shared" si="26"/>
        <v>0</v>
      </c>
      <c r="G104" s="1195">
        <f t="shared" si="26"/>
        <v>0</v>
      </c>
      <c r="H104" s="1021">
        <v>0</v>
      </c>
      <c r="I104" s="1021">
        <f>'鄉庫收支月報表(113年3月)'!I104+'鄉庫收支月報表(113年4月)'!H104</f>
        <v>0</v>
      </c>
      <c r="J104" s="1021">
        <v>0</v>
      </c>
      <c r="K104" s="1021">
        <f>'鄉庫收支月報表(113年3月)'!K104+'鄉庫收支月報表(113年4月)'!J104</f>
        <v>0</v>
      </c>
    </row>
    <row r="105" spans="1:11" ht="19.5" customHeight="1" x14ac:dyDescent="0.3">
      <c r="A105" s="1039"/>
      <c r="B105" s="1039"/>
      <c r="C105" s="1040"/>
      <c r="D105" s="1039" t="s">
        <v>944</v>
      </c>
      <c r="E105" s="1039"/>
      <c r="F105" s="1195">
        <f t="shared" si="26"/>
        <v>11070550</v>
      </c>
      <c r="G105" s="1195">
        <f t="shared" si="26"/>
        <v>29495503</v>
      </c>
      <c r="H105" s="1021">
        <v>1240803</v>
      </c>
      <c r="I105" s="1021">
        <f>'鄉庫收支月報表(113年3月)'!I105+'鄉庫收支月報表(113年4月)'!H105</f>
        <v>3287496</v>
      </c>
      <c r="J105" s="1021">
        <v>9829747</v>
      </c>
      <c r="K105" s="1021">
        <f>'鄉庫收支月報表(113年3月)'!K105+'鄉庫收支月報表(113年4月)'!J105</f>
        <v>26208007</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8">SUM(F109:F113)</f>
        <v>0</v>
      </c>
      <c r="G108" s="1195">
        <f t="shared" si="28"/>
        <v>0</v>
      </c>
      <c r="H108" s="1195">
        <f>SUM(H109:H113)</f>
        <v>0</v>
      </c>
      <c r="I108" s="1195">
        <f t="shared" ref="I108:K108" si="29">SUM(I109:I113)</f>
        <v>0</v>
      </c>
      <c r="J108" s="1195">
        <f t="shared" si="29"/>
        <v>0</v>
      </c>
      <c r="K108" s="1195">
        <f t="shared" si="29"/>
        <v>0</v>
      </c>
    </row>
    <row r="109" spans="1:11" ht="20.25" customHeight="1" x14ac:dyDescent="0.3">
      <c r="A109" s="1039"/>
      <c r="B109" s="1039"/>
      <c r="C109" s="1040"/>
      <c r="D109" s="1039" t="s">
        <v>946</v>
      </c>
      <c r="E109" s="1039"/>
      <c r="F109" s="1195">
        <f>H109+J109</f>
        <v>0</v>
      </c>
      <c r="G109" s="1195">
        <f>I109+K109</f>
        <v>0</v>
      </c>
      <c r="H109" s="1021">
        <v>0</v>
      </c>
      <c r="I109" s="1021">
        <f>'鄉庫收支月報表(113年3月)'!I109+'鄉庫收支月報表(113年4月)'!H109</f>
        <v>0</v>
      </c>
      <c r="J109" s="1021">
        <v>0</v>
      </c>
      <c r="K109" s="1021">
        <v>0</v>
      </c>
    </row>
    <row r="110" spans="1:11" ht="20.25" customHeight="1" x14ac:dyDescent="0.3">
      <c r="A110" s="1039"/>
      <c r="B110" s="1039"/>
      <c r="C110" s="1040"/>
      <c r="D110" s="1039" t="s">
        <v>947</v>
      </c>
      <c r="E110" s="1039"/>
      <c r="F110" s="1195">
        <f t="shared" ref="F110:G118" si="30">H110+J110</f>
        <v>0</v>
      </c>
      <c r="G110" s="1195">
        <f t="shared" si="30"/>
        <v>0</v>
      </c>
      <c r="H110" s="1021">
        <v>0</v>
      </c>
      <c r="I110" s="1021">
        <f>'鄉庫收支月報表(113年3月)'!I110+'鄉庫收支月報表(113年4月)'!H110</f>
        <v>0</v>
      </c>
      <c r="J110" s="1021">
        <v>0</v>
      </c>
      <c r="K110" s="1021">
        <v>0</v>
      </c>
    </row>
    <row r="111" spans="1:11" ht="20.25" customHeight="1" x14ac:dyDescent="0.3">
      <c r="A111" s="1039"/>
      <c r="B111" s="1039"/>
      <c r="C111" s="1040"/>
      <c r="D111" s="1039" t="s">
        <v>948</v>
      </c>
      <c r="E111" s="1039"/>
      <c r="F111" s="1195">
        <f t="shared" si="30"/>
        <v>0</v>
      </c>
      <c r="G111" s="1195">
        <f t="shared" si="30"/>
        <v>0</v>
      </c>
      <c r="H111" s="1021">
        <v>0</v>
      </c>
      <c r="I111" s="1021">
        <f>'鄉庫收支月報表(113年3月)'!I111+'鄉庫收支月報表(113年4月)'!H111</f>
        <v>0</v>
      </c>
      <c r="J111" s="1021">
        <v>0</v>
      </c>
      <c r="K111" s="1021">
        <v>0</v>
      </c>
    </row>
    <row r="112" spans="1:11" ht="20.25" customHeight="1" x14ac:dyDescent="0.3">
      <c r="A112" s="1039"/>
      <c r="B112" s="1039"/>
      <c r="C112" s="1040"/>
      <c r="D112" s="1039" t="s">
        <v>949</v>
      </c>
      <c r="E112" s="1039"/>
      <c r="F112" s="1195">
        <f t="shared" si="30"/>
        <v>0</v>
      </c>
      <c r="G112" s="1195">
        <f t="shared" si="30"/>
        <v>0</v>
      </c>
      <c r="H112" s="1021">
        <v>0</v>
      </c>
      <c r="I112" s="1021">
        <f>'鄉庫收支月報表(113年3月)'!I112+'鄉庫收支月報表(113年4月)'!H112</f>
        <v>0</v>
      </c>
      <c r="J112" s="1021">
        <v>0</v>
      </c>
      <c r="K112" s="1021">
        <v>0</v>
      </c>
    </row>
    <row r="113" spans="1:11" ht="20.25" customHeight="1" x14ac:dyDescent="0.3">
      <c r="A113" s="1039"/>
      <c r="B113" s="1039"/>
      <c r="C113" s="1040"/>
      <c r="D113" s="1039" t="s">
        <v>950</v>
      </c>
      <c r="E113" s="1039"/>
      <c r="F113" s="1195">
        <f t="shared" si="30"/>
        <v>0</v>
      </c>
      <c r="G113" s="1195">
        <f t="shared" si="30"/>
        <v>0</v>
      </c>
      <c r="H113" s="1021">
        <v>0</v>
      </c>
      <c r="I113" s="1021">
        <f>'鄉庫收支月報表(113年3月)'!I113+'鄉庫收支月報表(113年4月)'!H113</f>
        <v>0</v>
      </c>
      <c r="J113" s="1021">
        <v>0</v>
      </c>
      <c r="K113" s="1021">
        <v>0</v>
      </c>
    </row>
    <row r="114" spans="1:11" ht="20.25" customHeight="1" x14ac:dyDescent="0.3">
      <c r="A114" s="1039"/>
      <c r="B114" s="1039"/>
      <c r="C114" s="1039" t="s">
        <v>951</v>
      </c>
      <c r="D114" s="1039"/>
      <c r="E114" s="1039"/>
      <c r="F114" s="1195">
        <f t="shared" si="30"/>
        <v>0</v>
      </c>
      <c r="G114" s="1195">
        <f t="shared" si="30"/>
        <v>824398</v>
      </c>
      <c r="H114" s="1195">
        <f>SUM(H115:H116)</f>
        <v>0</v>
      </c>
      <c r="I114" s="1195">
        <f t="shared" ref="I114:K114" si="31">SUM(I115:I116)</f>
        <v>0</v>
      </c>
      <c r="J114" s="1195">
        <f t="shared" si="31"/>
        <v>0</v>
      </c>
      <c r="K114" s="1195">
        <f t="shared" si="31"/>
        <v>824398</v>
      </c>
    </row>
    <row r="115" spans="1:11" ht="20.25" customHeight="1" x14ac:dyDescent="0.3">
      <c r="A115" s="1039"/>
      <c r="B115" s="1039"/>
      <c r="C115" s="1039"/>
      <c r="D115" s="1039" t="s">
        <v>952</v>
      </c>
      <c r="E115" s="1039"/>
      <c r="F115" s="1195">
        <f t="shared" si="30"/>
        <v>0</v>
      </c>
      <c r="G115" s="1195">
        <f t="shared" si="30"/>
        <v>0</v>
      </c>
      <c r="H115" s="1021">
        <v>0</v>
      </c>
      <c r="I115" s="1021">
        <f>'鄉庫收支月報表(113年3月)'!I115+'鄉庫收支月報表(113年4月)'!H115</f>
        <v>0</v>
      </c>
      <c r="J115" s="1021">
        <v>0</v>
      </c>
      <c r="K115" s="1021">
        <f>'鄉庫收支月報表(113年3月)'!K115+'鄉庫收支月報表(113年4月)'!J115</f>
        <v>0</v>
      </c>
    </row>
    <row r="116" spans="1:11" ht="20.25" customHeight="1" x14ac:dyDescent="0.3">
      <c r="A116" s="1039"/>
      <c r="B116" s="1039"/>
      <c r="C116" s="1039"/>
      <c r="D116" s="1039" t="s">
        <v>953</v>
      </c>
      <c r="E116" s="1039"/>
      <c r="F116" s="1195">
        <f t="shared" si="30"/>
        <v>0</v>
      </c>
      <c r="G116" s="1195">
        <f t="shared" si="30"/>
        <v>824398</v>
      </c>
      <c r="H116" s="1021">
        <v>0</v>
      </c>
      <c r="I116" s="1021">
        <f>'鄉庫收支月報表(113年3月)'!I116+'鄉庫收支月報表(113年4月)'!H116</f>
        <v>0</v>
      </c>
      <c r="J116" s="1021">
        <v>0</v>
      </c>
      <c r="K116" s="1021">
        <f>'鄉庫收支月報表(113年3月)'!K116+'鄉庫收支月報表(113年4月)'!J116</f>
        <v>824398</v>
      </c>
    </row>
    <row r="117" spans="1:11" ht="20.25" customHeight="1" x14ac:dyDescent="0.3">
      <c r="A117" s="1039"/>
      <c r="B117" s="1039"/>
      <c r="C117" s="1039" t="s">
        <v>963</v>
      </c>
      <c r="D117" s="1039"/>
      <c r="E117" s="1039"/>
      <c r="F117" s="1195">
        <f t="shared" si="30"/>
        <v>0</v>
      </c>
      <c r="G117" s="1195">
        <f t="shared" si="30"/>
        <v>0</v>
      </c>
      <c r="H117" s="1021">
        <v>0</v>
      </c>
      <c r="I117" s="1021">
        <f>'鄉庫收支月報表(113年3月)'!I117+'鄉庫收支月報表(113年4月)'!H117</f>
        <v>0</v>
      </c>
      <c r="J117" s="1021">
        <v>0</v>
      </c>
      <c r="K117" s="1021">
        <f>'鄉庫收支月報表(113年3月)'!K117+'鄉庫收支月報表(113年4月)'!J117</f>
        <v>0</v>
      </c>
    </row>
    <row r="118" spans="1:11" ht="20.25" customHeight="1" x14ac:dyDescent="0.3">
      <c r="A118" s="1039"/>
      <c r="B118" s="1042" t="s">
        <v>919</v>
      </c>
      <c r="C118" s="1039"/>
      <c r="D118" s="1039"/>
      <c r="E118" s="1039"/>
      <c r="F118" s="1195">
        <f t="shared" si="30"/>
        <v>19260029</v>
      </c>
      <c r="G118" s="1195">
        <f t="shared" si="30"/>
        <v>68617683</v>
      </c>
      <c r="H118" s="1195">
        <f>H56+H91</f>
        <v>9396320</v>
      </c>
      <c r="I118" s="1195">
        <f t="shared" ref="I118:K118" si="32">I56+I91</f>
        <v>40285259</v>
      </c>
      <c r="J118" s="1195">
        <f t="shared" si="32"/>
        <v>9863709</v>
      </c>
      <c r="K118" s="1195">
        <f t="shared" si="32"/>
        <v>28332424</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437125</v>
      </c>
      <c r="G120" s="1021">
        <f>'鄉庫收支月報表(113年3月)'!G120+'鄉庫收支月報表(113年4月)'!F120</f>
        <v>1963993</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f>'鄉庫收支月報表(113年3月)'!G122+'鄉庫收支月報表(113年4月)'!F122</f>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19697154</v>
      </c>
      <c r="G127" s="1021">
        <f>SUM(G118:G126)</f>
        <v>70675379</v>
      </c>
      <c r="H127" s="1046"/>
      <c r="I127" s="1047"/>
      <c r="J127" s="1047"/>
      <c r="K127" s="1048"/>
    </row>
    <row r="128" spans="1:11" ht="20.25" customHeight="1" x14ac:dyDescent="0.3">
      <c r="A128" s="1039" t="s">
        <v>970</v>
      </c>
      <c r="B128" s="1039"/>
      <c r="C128" s="1039"/>
      <c r="D128" s="1039"/>
      <c r="E128" s="1060"/>
      <c r="F128" s="1195">
        <f>F53-F127</f>
        <v>360430739</v>
      </c>
      <c r="G128" s="1021"/>
      <c r="H128" s="1046"/>
      <c r="I128" s="1047"/>
      <c r="J128" s="1047"/>
      <c r="K128" s="1048"/>
    </row>
    <row r="129" spans="1:11" ht="20.25" customHeight="1" x14ac:dyDescent="0.3">
      <c r="A129" s="1039" t="s">
        <v>2194</v>
      </c>
      <c r="B129" s="1039"/>
      <c r="C129" s="1039"/>
      <c r="D129" s="1039"/>
      <c r="E129" s="1039"/>
      <c r="F129" s="1195">
        <f>SUM(F127:F128)</f>
        <v>380127893</v>
      </c>
      <c r="G129" s="1021"/>
      <c r="H129" s="1046"/>
      <c r="I129" s="1047"/>
      <c r="J129" s="1047"/>
      <c r="K129" s="1048"/>
    </row>
    <row r="130" spans="1:11" ht="20.25" customHeight="1" x14ac:dyDescent="0.3">
      <c r="A130" s="1039" t="s">
        <v>971</v>
      </c>
      <c r="B130" s="1039"/>
      <c r="C130" s="1039"/>
      <c r="D130" s="1039"/>
      <c r="E130" s="1039"/>
      <c r="F130" s="1021">
        <v>291082</v>
      </c>
      <c r="G130" s="1021"/>
      <c r="H130" s="1061"/>
      <c r="I130" s="1047"/>
      <c r="J130" s="1047"/>
      <c r="K130" s="1048"/>
    </row>
    <row r="131" spans="1:11" ht="20.25" customHeight="1" x14ac:dyDescent="0.3">
      <c r="A131" s="1042" t="s">
        <v>972</v>
      </c>
      <c r="B131" s="1039"/>
      <c r="C131" s="1039"/>
      <c r="D131" s="1039"/>
      <c r="E131" s="1039"/>
      <c r="F131" s="1195">
        <f>F53-F127+F130</f>
        <v>360721821</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2357</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sheetPr>
    <tabColor rgb="FFFF0000"/>
  </sheetPr>
  <dimension ref="A1:M135"/>
  <sheetViews>
    <sheetView showGridLines="0" topLeftCell="A119" zoomScale="115" zoomScaleNormal="115" workbookViewId="0">
      <pane xSplit="5" topLeftCell="F1" activePane="topRight" state="frozen"/>
      <selection pane="topRight" activeCell="J132" sqref="J132:K132"/>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2362</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27813677</v>
      </c>
      <c r="G7" s="1195">
        <f t="shared" si="0"/>
        <v>126542738</v>
      </c>
      <c r="H7" s="1195">
        <f>H8+H18+H19+H20+H21+H22+H25+H31+H34+H35+H36</f>
        <v>27812549</v>
      </c>
      <c r="I7" s="1195">
        <f t="shared" ref="I7:K7" si="1">I8+I18+I19+I20+I21+I22+I25+I31+I34+I35+I36</f>
        <v>114136355</v>
      </c>
      <c r="J7" s="1195">
        <f t="shared" si="1"/>
        <v>1128</v>
      </c>
      <c r="K7" s="1195">
        <f t="shared" si="1"/>
        <v>12406383</v>
      </c>
    </row>
    <row r="8" spans="1:12" ht="19.5" customHeight="1" x14ac:dyDescent="0.3">
      <c r="A8" s="1039"/>
      <c r="B8" s="1039"/>
      <c r="C8" s="1040" t="s">
        <v>888</v>
      </c>
      <c r="D8" s="1039"/>
      <c r="E8" s="1039"/>
      <c r="F8" s="1195">
        <f t="shared" ref="F8:G8" si="2">F9+F10+F11+F12+F13+F16+F17</f>
        <v>13908399</v>
      </c>
      <c r="G8" s="1195">
        <f t="shared" si="2"/>
        <v>91039783</v>
      </c>
      <c r="H8" s="1195">
        <f>H9+H10+H11+H12+H13+H16+H17</f>
        <v>13908399</v>
      </c>
      <c r="I8" s="1195">
        <f t="shared" ref="I8:K8" si="3">I9+I10+I11+I12+I13+I16+I17</f>
        <v>91039783</v>
      </c>
      <c r="J8" s="1195">
        <f t="shared" si="3"/>
        <v>0</v>
      </c>
      <c r="K8" s="1195">
        <f t="shared" si="3"/>
        <v>0</v>
      </c>
    </row>
    <row r="9" spans="1:12" ht="19.5" customHeight="1" x14ac:dyDescent="0.3">
      <c r="A9" s="1039"/>
      <c r="B9" s="1039"/>
      <c r="C9" s="1040"/>
      <c r="D9" s="1039" t="s">
        <v>889</v>
      </c>
      <c r="E9" s="1023"/>
      <c r="F9" s="1195">
        <f>H9+J9</f>
        <v>1612822</v>
      </c>
      <c r="G9" s="1195">
        <f>I9+K9</f>
        <v>1669813</v>
      </c>
      <c r="H9" s="1021">
        <v>1612822</v>
      </c>
      <c r="I9" s="1021">
        <f>'鄉庫收支月報表(113年4月)'!I9+'鄉庫收支月報表(113年5月)'!H9</f>
        <v>1669813</v>
      </c>
      <c r="J9" s="1021">
        <v>0</v>
      </c>
      <c r="K9" s="1021">
        <f>'鄉庫收支月報表(113年4月)'!K9+'鄉庫收支月報表(113年5月)'!J9</f>
        <v>0</v>
      </c>
    </row>
    <row r="10" spans="1:12" ht="19.5" customHeight="1" x14ac:dyDescent="0.3">
      <c r="A10" s="1039"/>
      <c r="B10" s="1039"/>
      <c r="C10" s="1040"/>
      <c r="D10" s="1039" t="s">
        <v>890</v>
      </c>
      <c r="E10" s="1039"/>
      <c r="F10" s="1195">
        <f t="shared" ref="F10:G12" si="4">H10+J10</f>
        <v>35579</v>
      </c>
      <c r="G10" s="1195">
        <f t="shared" si="4"/>
        <v>181115</v>
      </c>
      <c r="H10" s="1021">
        <v>35579</v>
      </c>
      <c r="I10" s="1021">
        <f>'鄉庫收支月報表(113年4月)'!I10+'鄉庫收支月報表(113年5月)'!H10</f>
        <v>181115</v>
      </c>
      <c r="J10" s="1021">
        <v>0</v>
      </c>
      <c r="K10" s="1021">
        <f>'鄉庫收支月報表(113年4月)'!K10+'鄉庫收支月報表(113年5月)'!J10</f>
        <v>0</v>
      </c>
    </row>
    <row r="11" spans="1:12" ht="19.5" customHeight="1" x14ac:dyDescent="0.3">
      <c r="A11" s="1039"/>
      <c r="B11" s="1039"/>
      <c r="C11" s="1040"/>
      <c r="D11" s="1039" t="s">
        <v>891</v>
      </c>
      <c r="E11" s="1039"/>
      <c r="F11" s="1195">
        <f t="shared" si="4"/>
        <v>2425</v>
      </c>
      <c r="G11" s="1195">
        <f t="shared" si="4"/>
        <v>9058</v>
      </c>
      <c r="H11" s="1021">
        <v>2425</v>
      </c>
      <c r="I11" s="1021">
        <f>'鄉庫收支月報表(113年4月)'!I11+'鄉庫收支月報表(113年5月)'!H11</f>
        <v>9058</v>
      </c>
      <c r="J11" s="1021">
        <v>0</v>
      </c>
      <c r="K11" s="1021">
        <f>'鄉庫收支月報表(113年4月)'!K11+'鄉庫收支月報表(113年5月)'!J11</f>
        <v>0</v>
      </c>
    </row>
    <row r="12" spans="1:12" ht="19.5" customHeight="1" x14ac:dyDescent="0.3">
      <c r="A12" s="1039"/>
      <c r="B12" s="1039"/>
      <c r="C12" s="1040"/>
      <c r="D12" s="1039" t="s">
        <v>892</v>
      </c>
      <c r="E12" s="1039"/>
      <c r="F12" s="1195">
        <f t="shared" si="4"/>
        <v>360000</v>
      </c>
      <c r="G12" s="1195">
        <f t="shared" si="4"/>
        <v>680320</v>
      </c>
      <c r="H12" s="1021">
        <v>360000</v>
      </c>
      <c r="I12" s="1021">
        <f>'鄉庫收支月報表(113年4月)'!I12+'鄉庫收支月報表(113年5月)'!H12</f>
        <v>680320</v>
      </c>
      <c r="J12" s="1021">
        <v>0</v>
      </c>
      <c r="K12" s="1021">
        <f>'鄉庫收支月報表(113年4月)'!K12+'鄉庫收支月報表(113年5月)'!J12</f>
        <v>0</v>
      </c>
    </row>
    <row r="13" spans="1:12" ht="19.5" customHeight="1" x14ac:dyDescent="0.3">
      <c r="A13" s="1039"/>
      <c r="B13" s="1039"/>
      <c r="C13" s="1040"/>
      <c r="D13" s="1039" t="s">
        <v>893</v>
      </c>
      <c r="E13" s="1039"/>
      <c r="F13" s="1195">
        <f>H13+J13</f>
        <v>3573</v>
      </c>
      <c r="G13" s="1195">
        <f>I13+K13</f>
        <v>62488</v>
      </c>
      <c r="H13" s="1195">
        <f>SUM(H14:H15)</f>
        <v>3573</v>
      </c>
      <c r="I13" s="1195">
        <f t="shared" ref="I13:K13" si="5">SUM(I14:I15)</f>
        <v>62488</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f>'鄉庫收支月報表(113年4月)'!I14+'鄉庫收支月報表(113年5月)'!H14</f>
        <v>0</v>
      </c>
      <c r="J14" s="1021">
        <v>0</v>
      </c>
      <c r="K14" s="1021">
        <f>'鄉庫收支月報表(113年4月)'!K14+'鄉庫收支月報表(113年5月)'!J14</f>
        <v>0</v>
      </c>
    </row>
    <row r="15" spans="1:12" ht="19.5" customHeight="1" x14ac:dyDescent="0.3">
      <c r="A15" s="1039"/>
      <c r="B15" s="1039"/>
      <c r="C15" s="1040"/>
      <c r="D15" s="1039"/>
      <c r="E15" s="1039" t="s">
        <v>895</v>
      </c>
      <c r="F15" s="1195">
        <f t="shared" si="6"/>
        <v>3573</v>
      </c>
      <c r="G15" s="1195">
        <f t="shared" si="6"/>
        <v>62488</v>
      </c>
      <c r="H15" s="1021">
        <v>3573</v>
      </c>
      <c r="I15" s="1021">
        <f>'鄉庫收支月報表(113年4月)'!I15+'鄉庫收支月報表(113年5月)'!H15</f>
        <v>62488</v>
      </c>
      <c r="J15" s="1021">
        <v>0</v>
      </c>
      <c r="K15" s="1021">
        <f>'鄉庫收支月報表(113年4月)'!K15+'鄉庫收支月報表(113年5月)'!J15</f>
        <v>0</v>
      </c>
    </row>
    <row r="16" spans="1:12" ht="19.5" customHeight="1" x14ac:dyDescent="0.3">
      <c r="A16" s="1039"/>
      <c r="B16" s="1039"/>
      <c r="C16" s="1040"/>
      <c r="D16" s="1039" t="s">
        <v>896</v>
      </c>
      <c r="E16" s="1039"/>
      <c r="F16" s="1195">
        <f t="shared" si="6"/>
        <v>11894000</v>
      </c>
      <c r="G16" s="1195">
        <f t="shared" si="6"/>
        <v>88436989</v>
      </c>
      <c r="H16" s="1021">
        <v>11894000</v>
      </c>
      <c r="I16" s="1021">
        <f>'鄉庫收支月報表(113年4月)'!I16+'鄉庫收支月報表(113年5月)'!H16</f>
        <v>88436989</v>
      </c>
      <c r="J16" s="1021">
        <v>0</v>
      </c>
      <c r="K16" s="1021">
        <f>'鄉庫收支月報表(113年4月)'!K16+'鄉庫收支月報表(113年5月)'!J16</f>
        <v>0</v>
      </c>
    </row>
    <row r="17" spans="1:11" ht="19.5" customHeight="1" x14ac:dyDescent="0.3">
      <c r="A17" s="1039"/>
      <c r="B17" s="1039"/>
      <c r="C17" s="1040"/>
      <c r="D17" s="1039" t="s">
        <v>897</v>
      </c>
      <c r="E17" s="1039"/>
      <c r="F17" s="1195">
        <f t="shared" si="6"/>
        <v>0</v>
      </c>
      <c r="G17" s="1195">
        <f t="shared" si="6"/>
        <v>0</v>
      </c>
      <c r="H17" s="1021">
        <v>0</v>
      </c>
      <c r="I17" s="1021">
        <f>'鄉庫收支月報表(113年4月)'!I17+'鄉庫收支月報表(113年5月)'!H17</f>
        <v>0</v>
      </c>
      <c r="J17" s="1021">
        <v>0</v>
      </c>
      <c r="K17" s="1021">
        <f>'鄉庫收支月報表(113年4月)'!K17+'鄉庫收支月報表(113年5月)'!J17</f>
        <v>0</v>
      </c>
    </row>
    <row r="18" spans="1:11" ht="19.5" customHeight="1" x14ac:dyDescent="0.3">
      <c r="A18" s="1039"/>
      <c r="B18" s="1039"/>
      <c r="C18" s="1041" t="s">
        <v>898</v>
      </c>
      <c r="D18" s="1039"/>
      <c r="E18" s="1039"/>
      <c r="F18" s="1195">
        <f t="shared" si="6"/>
        <v>0</v>
      </c>
      <c r="G18" s="1195">
        <f t="shared" si="6"/>
        <v>0</v>
      </c>
      <c r="H18" s="1021">
        <v>0</v>
      </c>
      <c r="I18" s="1021">
        <f>'鄉庫收支月報表(113年4月)'!I18+'鄉庫收支月報表(113年5月)'!H18</f>
        <v>0</v>
      </c>
      <c r="J18" s="1021">
        <v>0</v>
      </c>
      <c r="K18" s="1021">
        <f>'鄉庫收支月報表(113年4月)'!K18+'鄉庫收支月報表(113年5月)'!J18</f>
        <v>0</v>
      </c>
    </row>
    <row r="19" spans="1:11" ht="19.5" customHeight="1" x14ac:dyDescent="0.3">
      <c r="A19" s="1039"/>
      <c r="B19" s="1039"/>
      <c r="C19" s="1041" t="s">
        <v>899</v>
      </c>
      <c r="D19" s="1039"/>
      <c r="E19" s="1039"/>
      <c r="F19" s="1195">
        <f t="shared" si="6"/>
        <v>8244</v>
      </c>
      <c r="G19" s="1195">
        <f t="shared" si="6"/>
        <v>9772</v>
      </c>
      <c r="H19" s="1021">
        <v>8244</v>
      </c>
      <c r="I19" s="1021">
        <f>'鄉庫收支月報表(113年4月)'!I19+'鄉庫收支月報表(113年5月)'!H19</f>
        <v>9772</v>
      </c>
      <c r="J19" s="1021">
        <v>0</v>
      </c>
      <c r="K19" s="1021">
        <f>'鄉庫收支月報表(113年4月)'!K19+'鄉庫收支月報表(113年5月)'!J19</f>
        <v>0</v>
      </c>
    </row>
    <row r="20" spans="1:11" ht="19.5" customHeight="1" x14ac:dyDescent="0.3">
      <c r="A20" s="1039"/>
      <c r="B20" s="1039"/>
      <c r="C20" s="1041" t="s">
        <v>900</v>
      </c>
      <c r="D20" s="1039"/>
      <c r="E20" s="1039"/>
      <c r="F20" s="1195">
        <f t="shared" si="6"/>
        <v>738821</v>
      </c>
      <c r="G20" s="1195">
        <f t="shared" si="6"/>
        <v>3459605</v>
      </c>
      <c r="H20" s="1021">
        <v>738821</v>
      </c>
      <c r="I20" s="1021">
        <f>'鄉庫收支月報表(113年4月)'!I20+'鄉庫收支月報表(113年5月)'!H20</f>
        <v>3459605</v>
      </c>
      <c r="J20" s="1021">
        <v>0</v>
      </c>
      <c r="K20" s="1021">
        <f>'鄉庫收支月報表(113年4月)'!K20+'鄉庫收支月報表(113年5月)'!J20</f>
        <v>0</v>
      </c>
    </row>
    <row r="21" spans="1:11" ht="19.5" customHeight="1" x14ac:dyDescent="0.3">
      <c r="A21" s="1039"/>
      <c r="B21" s="1039"/>
      <c r="C21" s="1041" t="s">
        <v>901</v>
      </c>
      <c r="D21" s="1039"/>
      <c r="E21" s="1039"/>
      <c r="F21" s="1195">
        <f t="shared" si="6"/>
        <v>0</v>
      </c>
      <c r="G21" s="1195">
        <f t="shared" si="6"/>
        <v>0</v>
      </c>
      <c r="H21" s="1021">
        <v>0</v>
      </c>
      <c r="I21" s="1021">
        <f>'鄉庫收支月報表(113年4月)'!I21+'鄉庫收支月報表(113年5月)'!H21</f>
        <v>0</v>
      </c>
      <c r="J21" s="1021">
        <v>0</v>
      </c>
      <c r="K21" s="1021">
        <f>'鄉庫收支月報表(113年4月)'!K21+'鄉庫收支月報表(113年5月)'!J21</f>
        <v>0</v>
      </c>
    </row>
    <row r="22" spans="1:11" ht="19.5" customHeight="1" x14ac:dyDescent="0.3">
      <c r="A22" s="1039"/>
      <c r="B22" s="1039"/>
      <c r="C22" s="1041" t="s">
        <v>902</v>
      </c>
      <c r="D22" s="1039"/>
      <c r="E22" s="1039"/>
      <c r="F22" s="1195">
        <f t="shared" si="6"/>
        <v>60000</v>
      </c>
      <c r="G22" s="1195">
        <f t="shared" si="6"/>
        <v>405689</v>
      </c>
      <c r="H22" s="1195">
        <f>SUM(H23:H24)</f>
        <v>60000</v>
      </c>
      <c r="I22" s="1195">
        <f t="shared" ref="I22:K22" si="7">SUM(I23:I24)</f>
        <v>405689</v>
      </c>
      <c r="J22" s="1195">
        <f t="shared" si="7"/>
        <v>0</v>
      </c>
      <c r="K22" s="1195">
        <f t="shared" si="7"/>
        <v>0</v>
      </c>
    </row>
    <row r="23" spans="1:11" ht="19.5" customHeight="1" x14ac:dyDescent="0.3">
      <c r="A23" s="1039"/>
      <c r="B23" s="1039"/>
      <c r="C23" s="1023"/>
      <c r="D23" s="1041" t="s">
        <v>903</v>
      </c>
      <c r="E23" s="1039"/>
      <c r="F23" s="1195">
        <f t="shared" si="6"/>
        <v>60000</v>
      </c>
      <c r="G23" s="1195">
        <f t="shared" si="6"/>
        <v>405689</v>
      </c>
      <c r="H23" s="1021">
        <v>60000</v>
      </c>
      <c r="I23" s="1021">
        <f>'鄉庫收支月報表(113年4月)'!I23+'鄉庫收支月報表(113年5月)'!H23</f>
        <v>405689</v>
      </c>
      <c r="J23" s="1021">
        <v>0</v>
      </c>
      <c r="K23" s="1021">
        <f>'鄉庫收支月報表(113年4月)'!K23+'鄉庫收支月報表(113年5月)'!J23</f>
        <v>0</v>
      </c>
    </row>
    <row r="24" spans="1:11" ht="19.5" customHeight="1" x14ac:dyDescent="0.3">
      <c r="A24" s="1039"/>
      <c r="B24" s="1039"/>
      <c r="C24" s="1039"/>
      <c r="D24" s="1039" t="s">
        <v>904</v>
      </c>
      <c r="E24" s="1039"/>
      <c r="F24" s="1195">
        <f t="shared" si="6"/>
        <v>0</v>
      </c>
      <c r="G24" s="1195">
        <f t="shared" si="6"/>
        <v>0</v>
      </c>
      <c r="H24" s="1021">
        <v>0</v>
      </c>
      <c r="I24" s="1021">
        <f>'鄉庫收支月報表(113年4月)'!I24+'鄉庫收支月報表(113年5月)'!H24</f>
        <v>0</v>
      </c>
      <c r="J24" s="1021">
        <v>0</v>
      </c>
      <c r="K24" s="1021">
        <f>'鄉庫收支月報表(113年4月)'!K24+'鄉庫收支月報表(113年5月)'!J24</f>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f>'鄉庫收支月報表(113年4月)'!K26+'鄉庫收支月報表(113年5月)'!J26</f>
        <v>0</v>
      </c>
    </row>
    <row r="27" spans="1:11" ht="19.5" customHeight="1" x14ac:dyDescent="0.3">
      <c r="A27" s="1039"/>
      <c r="B27" s="1039"/>
      <c r="C27" s="1039"/>
      <c r="D27" s="1039" t="s">
        <v>907</v>
      </c>
      <c r="E27" s="1039"/>
      <c r="F27" s="1195">
        <f t="shared" si="6"/>
        <v>0</v>
      </c>
      <c r="G27" s="1195">
        <f t="shared" si="6"/>
        <v>0</v>
      </c>
      <c r="H27" s="1021">
        <v>0</v>
      </c>
      <c r="I27" s="1021">
        <v>0</v>
      </c>
      <c r="J27" s="1021">
        <v>0</v>
      </c>
      <c r="K27" s="1021">
        <f>'鄉庫收支月報表(113年4月)'!K27+'鄉庫收支月報表(113年5月)'!J27</f>
        <v>0</v>
      </c>
    </row>
    <row r="28" spans="1:11" ht="19.5" customHeight="1" x14ac:dyDescent="0.3">
      <c r="A28" s="1039"/>
      <c r="B28" s="1039"/>
      <c r="C28" s="1039"/>
      <c r="D28" s="1039" t="s">
        <v>908</v>
      </c>
      <c r="E28" s="1039"/>
      <c r="F28" s="1195">
        <f t="shared" si="6"/>
        <v>0</v>
      </c>
      <c r="G28" s="1195">
        <f t="shared" si="6"/>
        <v>0</v>
      </c>
      <c r="H28" s="1021">
        <v>0</v>
      </c>
      <c r="I28" s="1021">
        <v>0</v>
      </c>
      <c r="J28" s="1021">
        <v>0</v>
      </c>
      <c r="K28" s="1021">
        <f>'鄉庫收支月報表(113年4月)'!K28+'鄉庫收支月報表(113年5月)'!J28</f>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12938949</v>
      </c>
      <c r="G31" s="1195">
        <f>I31+K31</f>
        <v>30896456</v>
      </c>
      <c r="H31" s="1195">
        <f>SUM(H32:H33)</f>
        <v>12938949</v>
      </c>
      <c r="I31" s="1195">
        <f t="shared" ref="I31:K31" si="8">SUM(I32:I33)</f>
        <v>18532937</v>
      </c>
      <c r="J31" s="1195">
        <f t="shared" si="8"/>
        <v>0</v>
      </c>
      <c r="K31" s="1195">
        <f t="shared" si="8"/>
        <v>12363519</v>
      </c>
    </row>
    <row r="32" spans="1:11" ht="19.5" customHeight="1" x14ac:dyDescent="0.3">
      <c r="A32" s="1039"/>
      <c r="B32" s="1039"/>
      <c r="C32" s="1039"/>
      <c r="D32" s="1039" t="s">
        <v>910</v>
      </c>
      <c r="E32" s="1039"/>
      <c r="F32" s="1195">
        <f t="shared" ref="F32:G42" si="9">H32+J32</f>
        <v>12938949</v>
      </c>
      <c r="G32" s="1195">
        <f t="shared" si="9"/>
        <v>30896456</v>
      </c>
      <c r="H32" s="1021">
        <v>12938949</v>
      </c>
      <c r="I32" s="1021">
        <f>'鄉庫收支月報表(113年4月)'!I32+'鄉庫收支月報表(113年5月)'!H32</f>
        <v>18532937</v>
      </c>
      <c r="J32" s="1021">
        <v>0</v>
      </c>
      <c r="K32" s="1021">
        <f>'鄉庫收支月報表(113年4月)'!K32+'鄉庫收支月報表(113年5月)'!J32</f>
        <v>12363519</v>
      </c>
    </row>
    <row r="33" spans="1:11" ht="19.5" customHeight="1" x14ac:dyDescent="0.3">
      <c r="A33" s="1039"/>
      <c r="B33" s="1039"/>
      <c r="C33" s="1039"/>
      <c r="D33" s="1039" t="s">
        <v>911</v>
      </c>
      <c r="E33" s="1039"/>
      <c r="F33" s="1195">
        <f t="shared" si="9"/>
        <v>0</v>
      </c>
      <c r="G33" s="1195">
        <f t="shared" si="9"/>
        <v>0</v>
      </c>
      <c r="H33" s="1021">
        <v>0</v>
      </c>
      <c r="I33" s="1021">
        <f>'鄉庫收支月報表(113年4月)'!I33+'鄉庫收支月報表(113年5月)'!H33</f>
        <v>0</v>
      </c>
      <c r="J33" s="1021">
        <v>0</v>
      </c>
      <c r="K33" s="1021">
        <f>'鄉庫收支月報表(113年4月)'!K33+'鄉庫收支月報表(113年5月)'!J33</f>
        <v>0</v>
      </c>
    </row>
    <row r="34" spans="1:11" ht="19.5" customHeight="1" x14ac:dyDescent="0.3">
      <c r="A34" s="1039"/>
      <c r="B34" s="1039"/>
      <c r="C34" s="1039" t="s">
        <v>912</v>
      </c>
      <c r="D34" s="1039"/>
      <c r="E34" s="1039"/>
      <c r="F34" s="1195">
        <f t="shared" si="9"/>
        <v>0</v>
      </c>
      <c r="G34" s="1195">
        <f t="shared" si="9"/>
        <v>0</v>
      </c>
      <c r="H34" s="1021">
        <v>0</v>
      </c>
      <c r="I34" s="1021">
        <f>'鄉庫收支月報表(113年4月)'!I34+'鄉庫收支月報表(113年5月)'!H34</f>
        <v>0</v>
      </c>
      <c r="J34" s="1021">
        <v>0</v>
      </c>
      <c r="K34" s="1021">
        <f>'鄉庫收支月報表(113年4月)'!K34+'鄉庫收支月報表(113年5月)'!J34</f>
        <v>0</v>
      </c>
    </row>
    <row r="35" spans="1:11" ht="19.5" customHeight="1" x14ac:dyDescent="0.3">
      <c r="A35" s="1039"/>
      <c r="B35" s="1039"/>
      <c r="C35" s="1039" t="s">
        <v>913</v>
      </c>
      <c r="D35" s="1039"/>
      <c r="E35" s="1039"/>
      <c r="F35" s="1195">
        <f t="shared" si="9"/>
        <v>0</v>
      </c>
      <c r="G35" s="1195">
        <f t="shared" si="9"/>
        <v>0</v>
      </c>
      <c r="H35" s="1021">
        <v>0</v>
      </c>
      <c r="I35" s="1021">
        <f>'鄉庫收支月報表(113年4月)'!I35+'鄉庫收支月報表(113年5月)'!H35</f>
        <v>0</v>
      </c>
      <c r="J35" s="1021">
        <v>0</v>
      </c>
      <c r="K35" s="1021">
        <f>'鄉庫收支月報表(113年4月)'!K35+'鄉庫收支月報表(113年5月)'!J35</f>
        <v>0</v>
      </c>
    </row>
    <row r="36" spans="1:11" ht="19.5" customHeight="1" x14ac:dyDescent="0.3">
      <c r="A36" s="1039"/>
      <c r="B36" s="1039"/>
      <c r="C36" s="1039" t="s">
        <v>914</v>
      </c>
      <c r="D36" s="1039"/>
      <c r="E36" s="1039"/>
      <c r="F36" s="1195">
        <f t="shared" si="9"/>
        <v>159264</v>
      </c>
      <c r="G36" s="1195">
        <f t="shared" si="9"/>
        <v>731433</v>
      </c>
      <c r="H36" s="1021">
        <v>158136</v>
      </c>
      <c r="I36" s="1021">
        <f>'鄉庫收支月報表(113年4月)'!I36+'鄉庫收支月報表(113年5月)'!H36</f>
        <v>688569</v>
      </c>
      <c r="J36" s="1021">
        <v>1128</v>
      </c>
      <c r="K36" s="1021">
        <f>'鄉庫收支月報表(113年4月)'!K36+'鄉庫收支月報表(113年5月)'!J36</f>
        <v>42864</v>
      </c>
    </row>
    <row r="37" spans="1:11" ht="19.5" customHeight="1" x14ac:dyDescent="0.3">
      <c r="A37" s="1039"/>
      <c r="B37" s="1039" t="s">
        <v>962</v>
      </c>
      <c r="C37" s="1039"/>
      <c r="D37" s="1039"/>
      <c r="E37" s="1039"/>
      <c r="F37" s="1195">
        <f t="shared" si="9"/>
        <v>0</v>
      </c>
      <c r="G37" s="1195">
        <f t="shared" si="9"/>
        <v>0</v>
      </c>
      <c r="H37" s="1021">
        <f>SUM(H38)</f>
        <v>0</v>
      </c>
      <c r="I37" s="1021">
        <f t="shared" ref="I37:K37" si="10">SUM(I38)</f>
        <v>0</v>
      </c>
      <c r="J37" s="1021">
        <f t="shared" si="10"/>
        <v>0</v>
      </c>
      <c r="K37" s="1021">
        <f t="shared" si="10"/>
        <v>0</v>
      </c>
    </row>
    <row r="38" spans="1:11" ht="19.5" customHeight="1" x14ac:dyDescent="0.3">
      <c r="A38" s="1039"/>
      <c r="B38" s="1039"/>
      <c r="C38" s="1039" t="s">
        <v>915</v>
      </c>
      <c r="D38" s="1039"/>
      <c r="E38" s="1039"/>
      <c r="F38" s="1195">
        <f t="shared" si="9"/>
        <v>0</v>
      </c>
      <c r="G38" s="1195">
        <f t="shared" si="9"/>
        <v>0</v>
      </c>
      <c r="H38" s="1021">
        <f>SUM(H39:H42)</f>
        <v>0</v>
      </c>
      <c r="I38" s="1021">
        <f t="shared" ref="I38:K38" si="11">SUM(I39:I42)</f>
        <v>0</v>
      </c>
      <c r="J38" s="1021">
        <f t="shared" si="11"/>
        <v>0</v>
      </c>
      <c r="K38" s="1021">
        <f t="shared" si="11"/>
        <v>0</v>
      </c>
    </row>
    <row r="39" spans="1:11" ht="19.5" customHeight="1" x14ac:dyDescent="0.3">
      <c r="A39" s="1039"/>
      <c r="B39" s="1039"/>
      <c r="C39" s="1039"/>
      <c r="D39" s="1039" t="s">
        <v>916</v>
      </c>
      <c r="E39" s="1039"/>
      <c r="F39" s="1195">
        <f t="shared" si="9"/>
        <v>0</v>
      </c>
      <c r="G39" s="1195">
        <f t="shared" si="9"/>
        <v>0</v>
      </c>
      <c r="H39" s="1021">
        <v>0</v>
      </c>
      <c r="I39" s="1021">
        <f>'鄉庫收支月報表(113年4月)'!I39+'鄉庫收支月報表(113年5月)'!H39</f>
        <v>0</v>
      </c>
      <c r="J39" s="1021">
        <v>0</v>
      </c>
      <c r="K39" s="1021">
        <f>'鄉庫收支月報表(113年4月)'!K39+'鄉庫收支月報表(113年5月)'!J39</f>
        <v>0</v>
      </c>
    </row>
    <row r="40" spans="1:11" ht="19.5" customHeight="1" x14ac:dyDescent="0.3">
      <c r="A40" s="1039"/>
      <c r="B40" s="1039"/>
      <c r="C40" s="1039"/>
      <c r="D40" s="1039" t="s">
        <v>917</v>
      </c>
      <c r="E40" s="1039"/>
      <c r="F40" s="1195">
        <f t="shared" si="9"/>
        <v>0</v>
      </c>
      <c r="G40" s="1195">
        <f t="shared" si="9"/>
        <v>0</v>
      </c>
      <c r="H40" s="1021">
        <v>0</v>
      </c>
      <c r="I40" s="1021">
        <f>'鄉庫收支月報表(113年4月)'!I40+'鄉庫收支月報表(113年5月)'!H40</f>
        <v>0</v>
      </c>
      <c r="J40" s="1021">
        <v>0</v>
      </c>
      <c r="K40" s="1021">
        <f>'鄉庫收支月報表(113年4月)'!K40+'鄉庫收支月報表(113年5月)'!J40</f>
        <v>0</v>
      </c>
    </row>
    <row r="41" spans="1:11" ht="19.5" customHeight="1" x14ac:dyDescent="0.3">
      <c r="A41" s="1039"/>
      <c r="B41" s="1039"/>
      <c r="C41" s="1039"/>
      <c r="D41" s="1039" t="s">
        <v>918</v>
      </c>
      <c r="E41" s="1039"/>
      <c r="F41" s="1195">
        <f t="shared" si="9"/>
        <v>0</v>
      </c>
      <c r="G41" s="1195">
        <f t="shared" si="9"/>
        <v>0</v>
      </c>
      <c r="H41" s="1021">
        <v>0</v>
      </c>
      <c r="I41" s="1021">
        <f>'鄉庫收支月報表(113年4月)'!I41+'鄉庫收支月報表(113年5月)'!H41</f>
        <v>0</v>
      </c>
      <c r="J41" s="1021">
        <v>0</v>
      </c>
      <c r="K41" s="1021">
        <f>'鄉庫收支月報表(113年4月)'!K41+'鄉庫收支月報表(113年5月)'!J41</f>
        <v>0</v>
      </c>
    </row>
    <row r="42" spans="1:11" ht="19.5" customHeight="1" x14ac:dyDescent="0.3">
      <c r="A42" s="1039"/>
      <c r="B42" s="1039"/>
      <c r="C42" s="1039"/>
      <c r="D42" s="1039" t="s">
        <v>904</v>
      </c>
      <c r="E42" s="1039"/>
      <c r="F42" s="1195">
        <f t="shared" si="9"/>
        <v>0</v>
      </c>
      <c r="G42" s="1195">
        <f t="shared" si="9"/>
        <v>0</v>
      </c>
      <c r="H42" s="1021"/>
      <c r="I42" s="1021">
        <f>'鄉庫收支月報表(113年4月)'!I42+'鄉庫收支月報表(113年5月)'!H42</f>
        <v>0</v>
      </c>
      <c r="J42" s="1021">
        <v>0</v>
      </c>
      <c r="K42" s="1021">
        <f>'鄉庫收支月報表(113年4月)'!K42+'鄉庫收支月報表(113年5月)'!J42</f>
        <v>0</v>
      </c>
    </row>
    <row r="43" spans="1:11" ht="19.5" customHeight="1" x14ac:dyDescent="0.3">
      <c r="A43" s="1039"/>
      <c r="B43" s="1042" t="s">
        <v>919</v>
      </c>
      <c r="C43" s="1039"/>
      <c r="D43" s="1039"/>
      <c r="E43" s="1039"/>
      <c r="F43" s="1195">
        <f>F37+F7</f>
        <v>27813677</v>
      </c>
      <c r="G43" s="1195">
        <f t="shared" ref="G43:K43" si="12">G37+G7</f>
        <v>126542738</v>
      </c>
      <c r="H43" s="1195">
        <f t="shared" si="12"/>
        <v>27812549</v>
      </c>
      <c r="I43" s="1195">
        <f t="shared" si="12"/>
        <v>114136355</v>
      </c>
      <c r="J43" s="1195">
        <f t="shared" si="12"/>
        <v>1128</v>
      </c>
      <c r="K43" s="1195">
        <f t="shared" si="12"/>
        <v>12406383</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27813677</v>
      </c>
      <c r="G51" s="1195">
        <f>SUM(G43:G50)</f>
        <v>126542738</v>
      </c>
      <c r="H51" s="1046"/>
      <c r="I51" s="1047"/>
      <c r="J51" s="1047"/>
      <c r="K51" s="1048"/>
    </row>
    <row r="52" spans="1:11" ht="19.5" customHeight="1" x14ac:dyDescent="0.3">
      <c r="A52" s="1042" t="s">
        <v>927</v>
      </c>
      <c r="B52" s="1039"/>
      <c r="C52" s="1039"/>
      <c r="D52" s="1039"/>
      <c r="E52" s="1050"/>
      <c r="F52" s="1021">
        <f>'鄉庫收支月報表(113年4月)'!F128</f>
        <v>360430739</v>
      </c>
      <c r="G52" s="1021"/>
      <c r="H52" s="1046"/>
      <c r="I52" s="1047"/>
      <c r="J52" s="1047"/>
      <c r="K52" s="1048"/>
    </row>
    <row r="53" spans="1:11" ht="19.5" customHeight="1" x14ac:dyDescent="0.3">
      <c r="A53" s="1042" t="s">
        <v>2192</v>
      </c>
      <c r="B53" s="1039"/>
      <c r="C53" s="1039"/>
      <c r="D53" s="1039"/>
      <c r="E53" s="1050"/>
      <c r="F53" s="1195">
        <f>SUM(F51:F52)</f>
        <v>388244416</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13086856</v>
      </c>
      <c r="G56" s="1195">
        <f>I56+K56</f>
        <v>49844019</v>
      </c>
      <c r="H56" s="1195">
        <f>H57+H62+H66+H71+H77+H82+H85+H88</f>
        <v>13086856</v>
      </c>
      <c r="I56" s="1195">
        <f t="shared" ref="I56:K56" si="13">I57+I62+I66+I71+I77+I82+I85+I88</f>
        <v>49844019</v>
      </c>
      <c r="J56" s="1195">
        <f t="shared" si="13"/>
        <v>0</v>
      </c>
      <c r="K56" s="1195">
        <f t="shared" si="13"/>
        <v>0</v>
      </c>
    </row>
    <row r="57" spans="1:11" ht="19.5" customHeight="1" x14ac:dyDescent="0.3">
      <c r="A57" s="1039"/>
      <c r="B57" s="1039"/>
      <c r="C57" s="1040" t="s">
        <v>931</v>
      </c>
      <c r="D57" s="1039"/>
      <c r="E57" s="1039"/>
      <c r="F57" s="1195">
        <f t="shared" ref="F57:G79" si="14">H57+J57</f>
        <v>6783749</v>
      </c>
      <c r="G57" s="1195">
        <f t="shared" si="14"/>
        <v>28441032</v>
      </c>
      <c r="H57" s="1195">
        <f>SUM(H58:H61)</f>
        <v>6783749</v>
      </c>
      <c r="I57" s="1195">
        <f t="shared" ref="I57:K57" si="15">SUM(I58:I61)</f>
        <v>28441032</v>
      </c>
      <c r="J57" s="1195">
        <f t="shared" si="15"/>
        <v>0</v>
      </c>
      <c r="K57" s="1195">
        <f t="shared" si="15"/>
        <v>0</v>
      </c>
    </row>
    <row r="58" spans="1:11" ht="19.5" customHeight="1" x14ac:dyDescent="0.3">
      <c r="A58" s="1039"/>
      <c r="B58" s="1039"/>
      <c r="C58" s="1040"/>
      <c r="D58" s="1039" t="s">
        <v>932</v>
      </c>
      <c r="E58" s="1039"/>
      <c r="F58" s="1195">
        <f t="shared" si="14"/>
        <v>1644425</v>
      </c>
      <c r="G58" s="1195">
        <f t="shared" si="14"/>
        <v>8319455</v>
      </c>
      <c r="H58" s="1021">
        <v>1644425</v>
      </c>
      <c r="I58" s="1021">
        <f>'鄉庫收支月報表(113年4月)'!I58+'鄉庫收支月報表(113年5月)'!H58</f>
        <v>8319455</v>
      </c>
      <c r="J58" s="1021">
        <v>0</v>
      </c>
      <c r="K58" s="1021">
        <f>'鄉庫收支月報表(113年4月)'!K58+'鄉庫收支月報表(113年5月)'!J58</f>
        <v>0</v>
      </c>
    </row>
    <row r="59" spans="1:11" ht="19.5" customHeight="1" x14ac:dyDescent="0.3">
      <c r="A59" s="1039"/>
      <c r="B59" s="1039"/>
      <c r="C59" s="1040"/>
      <c r="D59" s="1039" t="s">
        <v>933</v>
      </c>
      <c r="E59" s="1039"/>
      <c r="F59" s="1195">
        <f t="shared" si="14"/>
        <v>1843474</v>
      </c>
      <c r="G59" s="1195">
        <f t="shared" si="14"/>
        <v>6923705</v>
      </c>
      <c r="H59" s="1021">
        <v>1843474</v>
      </c>
      <c r="I59" s="1021">
        <f>'鄉庫收支月報表(113年4月)'!I59+'鄉庫收支月報表(113年5月)'!H59</f>
        <v>6923705</v>
      </c>
      <c r="J59" s="1021">
        <v>0</v>
      </c>
      <c r="K59" s="1021">
        <f>'鄉庫收支月報表(113年4月)'!K59+'鄉庫收支月報表(113年5月)'!J59</f>
        <v>0</v>
      </c>
    </row>
    <row r="60" spans="1:11" ht="19.5" customHeight="1" x14ac:dyDescent="0.3">
      <c r="A60" s="1039"/>
      <c r="B60" s="1039"/>
      <c r="C60" s="1040"/>
      <c r="D60" s="1039" t="s">
        <v>934</v>
      </c>
      <c r="E60" s="1039"/>
      <c r="F60" s="1195">
        <f t="shared" si="14"/>
        <v>3293461</v>
      </c>
      <c r="G60" s="1195">
        <f t="shared" si="14"/>
        <v>13143696</v>
      </c>
      <c r="H60" s="1021">
        <v>3293461</v>
      </c>
      <c r="I60" s="1021">
        <f>'鄉庫收支月報表(113年4月)'!I60+'鄉庫收支月報表(113年5月)'!H60</f>
        <v>13143696</v>
      </c>
      <c r="J60" s="1021">
        <v>0</v>
      </c>
      <c r="K60" s="1021">
        <f>'鄉庫收支月報表(113年4月)'!K60+'鄉庫收支月報表(113年5月)'!J60</f>
        <v>0</v>
      </c>
    </row>
    <row r="61" spans="1:11" ht="19.5" customHeight="1" x14ac:dyDescent="0.3">
      <c r="A61" s="1039"/>
      <c r="B61" s="1039"/>
      <c r="C61" s="1040"/>
      <c r="D61" s="1039" t="s">
        <v>935</v>
      </c>
      <c r="E61" s="1039"/>
      <c r="F61" s="1195">
        <f t="shared" si="14"/>
        <v>2389</v>
      </c>
      <c r="G61" s="1195">
        <f t="shared" si="14"/>
        <v>54176</v>
      </c>
      <c r="H61" s="1021">
        <v>2389</v>
      </c>
      <c r="I61" s="1021">
        <f>'鄉庫收支月報表(113年4月)'!I61+'鄉庫收支月報表(113年5月)'!H61</f>
        <v>54176</v>
      </c>
      <c r="J61" s="1021">
        <v>0</v>
      </c>
      <c r="K61" s="1021">
        <f>'鄉庫收支月報表(113年4月)'!K61+'鄉庫收支月報表(113年5月)'!J61</f>
        <v>0</v>
      </c>
    </row>
    <row r="62" spans="1:11" ht="19.5" customHeight="1" x14ac:dyDescent="0.3">
      <c r="A62" s="1039"/>
      <c r="B62" s="1039"/>
      <c r="C62" s="1040" t="s">
        <v>936</v>
      </c>
      <c r="D62" s="1039"/>
      <c r="E62" s="1039"/>
      <c r="F62" s="1195">
        <f t="shared" si="14"/>
        <v>1289886</v>
      </c>
      <c r="G62" s="1195">
        <f t="shared" si="14"/>
        <v>2083929</v>
      </c>
      <c r="H62" s="1195">
        <f>SUM(H63:H65)</f>
        <v>1289886</v>
      </c>
      <c r="I62" s="1195">
        <f t="shared" ref="I62:K62" si="16">SUM(I63:I65)</f>
        <v>2083929</v>
      </c>
      <c r="J62" s="1195">
        <f t="shared" si="16"/>
        <v>0</v>
      </c>
      <c r="K62" s="1195">
        <f t="shared" si="16"/>
        <v>0</v>
      </c>
    </row>
    <row r="63" spans="1:11" ht="19.5" customHeight="1" x14ac:dyDescent="0.3">
      <c r="A63" s="1039"/>
      <c r="B63" s="1039"/>
      <c r="C63" s="1040"/>
      <c r="D63" s="1039" t="s">
        <v>937</v>
      </c>
      <c r="E63" s="1039"/>
      <c r="F63" s="1195">
        <f t="shared" si="14"/>
        <v>0</v>
      </c>
      <c r="G63" s="1195">
        <f t="shared" si="14"/>
        <v>0</v>
      </c>
      <c r="H63" s="1021">
        <v>0</v>
      </c>
      <c r="I63" s="1021">
        <f>'鄉庫收支月報表(113年4月)'!I63+'鄉庫收支月報表(113年5月)'!H63</f>
        <v>0</v>
      </c>
      <c r="J63" s="1021">
        <v>0</v>
      </c>
      <c r="K63" s="1021">
        <f>'鄉庫收支月報表(113年4月)'!K63+'鄉庫收支月報表(113年5月)'!J63</f>
        <v>0</v>
      </c>
    </row>
    <row r="64" spans="1:11" ht="19.5" customHeight="1" x14ac:dyDescent="0.3">
      <c r="A64" s="1039"/>
      <c r="B64" s="1039"/>
      <c r="C64" s="1040"/>
      <c r="D64" s="1039" t="s">
        <v>938</v>
      </c>
      <c r="E64" s="1039"/>
      <c r="F64" s="1195">
        <f t="shared" si="14"/>
        <v>0</v>
      </c>
      <c r="G64" s="1195">
        <f t="shared" si="14"/>
        <v>0</v>
      </c>
      <c r="H64" s="1021">
        <v>0</v>
      </c>
      <c r="I64" s="1021">
        <f>'鄉庫收支月報表(113年4月)'!I64+'鄉庫收支月報表(113年5月)'!H64</f>
        <v>0</v>
      </c>
      <c r="J64" s="1021">
        <v>0</v>
      </c>
      <c r="K64" s="1021">
        <f>'鄉庫收支月報表(113年4月)'!K64+'鄉庫收支月報表(113年5月)'!J64</f>
        <v>0</v>
      </c>
    </row>
    <row r="65" spans="1:13" ht="19.5" customHeight="1" x14ac:dyDescent="0.3">
      <c r="A65" s="1039"/>
      <c r="B65" s="1039"/>
      <c r="C65" s="1040"/>
      <c r="D65" s="1039" t="s">
        <v>939</v>
      </c>
      <c r="E65" s="1039"/>
      <c r="F65" s="1195">
        <f t="shared" si="14"/>
        <v>1289886</v>
      </c>
      <c r="G65" s="1195">
        <f t="shared" si="14"/>
        <v>2083929</v>
      </c>
      <c r="H65" s="1021">
        <v>1289886</v>
      </c>
      <c r="I65" s="1021">
        <f>'鄉庫收支月報表(113年4月)'!I65+'鄉庫收支月報表(113年5月)'!H65</f>
        <v>2083929</v>
      </c>
      <c r="J65" s="1021">
        <v>0</v>
      </c>
      <c r="K65" s="1021">
        <f>'鄉庫收支月報表(113年4月)'!K65+'鄉庫收支月報表(113年5月)'!J65</f>
        <v>0</v>
      </c>
    </row>
    <row r="66" spans="1:13" ht="19.5" customHeight="1" x14ac:dyDescent="0.3">
      <c r="A66" s="1039"/>
      <c r="B66" s="1039"/>
      <c r="C66" s="1040" t="s">
        <v>940</v>
      </c>
      <c r="D66" s="1039"/>
      <c r="E66" s="1039"/>
      <c r="F66" s="1195">
        <f t="shared" si="14"/>
        <v>1170070</v>
      </c>
      <c r="G66" s="1195">
        <f t="shared" si="14"/>
        <v>6303756</v>
      </c>
      <c r="H66" s="1195">
        <f>SUM(H67:H70)</f>
        <v>1170070</v>
      </c>
      <c r="I66" s="1195">
        <f t="shared" ref="I66:K66" si="17">SUM(I67:I70)</f>
        <v>6303756</v>
      </c>
      <c r="J66" s="1195">
        <f t="shared" si="17"/>
        <v>0</v>
      </c>
      <c r="K66" s="1195">
        <f t="shared" si="17"/>
        <v>0</v>
      </c>
    </row>
    <row r="67" spans="1:13" ht="19.5" customHeight="1" x14ac:dyDescent="0.3">
      <c r="A67" s="1039"/>
      <c r="B67" s="1039"/>
      <c r="C67" s="1040"/>
      <c r="D67" s="1039" t="s">
        <v>941</v>
      </c>
      <c r="E67" s="1039"/>
      <c r="F67" s="1195">
        <f t="shared" si="14"/>
        <v>580987</v>
      </c>
      <c r="G67" s="1195">
        <f t="shared" si="14"/>
        <v>3005743</v>
      </c>
      <c r="H67" s="1021">
        <v>580987</v>
      </c>
      <c r="I67" s="1021">
        <f>'鄉庫收支月報表(113年4月)'!I67+'鄉庫收支月報表(113年5月)'!H67</f>
        <v>3005743</v>
      </c>
      <c r="J67" s="1021">
        <v>0</v>
      </c>
      <c r="K67" s="1021">
        <f>'鄉庫收支月報表(113年4月)'!K67+'鄉庫收支月報表(113年5月)'!J67</f>
        <v>0</v>
      </c>
    </row>
    <row r="68" spans="1:13" ht="19.5" customHeight="1" x14ac:dyDescent="0.3">
      <c r="A68" s="1039"/>
      <c r="B68" s="1039"/>
      <c r="C68" s="1040"/>
      <c r="D68" s="1039" t="s">
        <v>942</v>
      </c>
      <c r="E68" s="1039"/>
      <c r="F68" s="1195">
        <f t="shared" si="14"/>
        <v>0</v>
      </c>
      <c r="G68" s="1195">
        <f t="shared" si="14"/>
        <v>0</v>
      </c>
      <c r="H68" s="1021">
        <v>0</v>
      </c>
      <c r="I68" s="1021">
        <f>'鄉庫收支月報表(113年4月)'!I68+'鄉庫收支月報表(113年5月)'!H68</f>
        <v>0</v>
      </c>
      <c r="J68" s="1021">
        <v>0</v>
      </c>
      <c r="K68" s="1021">
        <f>'鄉庫收支月報表(113年4月)'!K68+'鄉庫收支月報表(113年5月)'!J68</f>
        <v>0</v>
      </c>
    </row>
    <row r="69" spans="1:13" ht="19.5" customHeight="1" x14ac:dyDescent="0.3">
      <c r="A69" s="1039"/>
      <c r="B69" s="1039"/>
      <c r="C69" s="1040"/>
      <c r="D69" s="1039" t="s">
        <v>943</v>
      </c>
      <c r="E69" s="1039"/>
      <c r="F69" s="1195">
        <f t="shared" si="14"/>
        <v>0</v>
      </c>
      <c r="G69" s="1195">
        <f t="shared" si="14"/>
        <v>0</v>
      </c>
      <c r="H69" s="1021">
        <v>0</v>
      </c>
      <c r="I69" s="1021">
        <f>'鄉庫收支月報表(113年4月)'!I69+'鄉庫收支月報表(113年5月)'!H69</f>
        <v>0</v>
      </c>
      <c r="J69" s="1021">
        <v>0</v>
      </c>
      <c r="K69" s="1021">
        <f>'鄉庫收支月報表(113年4月)'!K69+'鄉庫收支月報表(113年5月)'!J69</f>
        <v>0</v>
      </c>
    </row>
    <row r="70" spans="1:13" ht="19.5" customHeight="1" x14ac:dyDescent="0.3">
      <c r="A70" s="1039"/>
      <c r="B70" s="1039"/>
      <c r="C70" s="1040"/>
      <c r="D70" s="1039" t="s">
        <v>944</v>
      </c>
      <c r="E70" s="1039"/>
      <c r="F70" s="1195">
        <f t="shared" si="14"/>
        <v>589083</v>
      </c>
      <c r="G70" s="1195">
        <f t="shared" si="14"/>
        <v>3298013</v>
      </c>
      <c r="H70" s="1021">
        <v>589083</v>
      </c>
      <c r="I70" s="1021">
        <f>'鄉庫收支月報表(113年4月)'!I70+'鄉庫收支月報表(113年5月)'!H70</f>
        <v>3298013</v>
      </c>
      <c r="J70" s="1021">
        <v>0</v>
      </c>
      <c r="K70" s="1021">
        <f>'鄉庫收支月報表(113年4月)'!K70+'鄉庫收支月報表(113年5月)'!J70</f>
        <v>0</v>
      </c>
    </row>
    <row r="71" spans="1:13" ht="19.5" customHeight="1" x14ac:dyDescent="0.3">
      <c r="A71" s="1039"/>
      <c r="B71" s="1039"/>
      <c r="C71" s="1040" t="s">
        <v>945</v>
      </c>
      <c r="D71" s="1039"/>
      <c r="E71" s="1039"/>
      <c r="F71" s="1195">
        <f t="shared" si="14"/>
        <v>1063083</v>
      </c>
      <c r="G71" s="1195">
        <f t="shared" si="14"/>
        <v>3839447</v>
      </c>
      <c r="H71" s="1195">
        <f>SUM(H72:H76)</f>
        <v>1063083</v>
      </c>
      <c r="I71" s="1195">
        <f t="shared" ref="I71:K71" si="18">SUM(I72:I76)</f>
        <v>3839447</v>
      </c>
      <c r="J71" s="1195">
        <f t="shared" si="18"/>
        <v>0</v>
      </c>
      <c r="K71" s="1195">
        <f t="shared" si="18"/>
        <v>0</v>
      </c>
    </row>
    <row r="72" spans="1:13" ht="19.5" customHeight="1" x14ac:dyDescent="0.3">
      <c r="A72" s="1039"/>
      <c r="B72" s="1039"/>
      <c r="C72" s="1040"/>
      <c r="D72" s="1039" t="s">
        <v>946</v>
      </c>
      <c r="E72" s="1039"/>
      <c r="F72" s="1195">
        <f t="shared" si="14"/>
        <v>37879</v>
      </c>
      <c r="G72" s="1195">
        <f t="shared" si="14"/>
        <v>196317</v>
      </c>
      <c r="H72" s="1021">
        <v>37879</v>
      </c>
      <c r="I72" s="1021">
        <f>'鄉庫收支月報表(113年4月)'!I72+'鄉庫收支月報表(113年5月)'!H72</f>
        <v>196317</v>
      </c>
      <c r="J72" s="1021">
        <v>0</v>
      </c>
      <c r="K72" s="1021">
        <f>'鄉庫收支月報表(113年4月)'!K72+'鄉庫收支月報表(113年5月)'!J72</f>
        <v>0</v>
      </c>
    </row>
    <row r="73" spans="1:13" ht="19.5" customHeight="1" x14ac:dyDescent="0.3">
      <c r="A73" s="1039"/>
      <c r="B73" s="1039"/>
      <c r="C73" s="1040"/>
      <c r="D73" s="1039" t="s">
        <v>947</v>
      </c>
      <c r="E73" s="1039"/>
      <c r="F73" s="1195">
        <f t="shared" si="14"/>
        <v>0</v>
      </c>
      <c r="G73" s="1195">
        <f t="shared" si="14"/>
        <v>0</v>
      </c>
      <c r="H73" s="1021">
        <v>0</v>
      </c>
      <c r="I73" s="1021">
        <f>'鄉庫收支月報表(113年4月)'!I73+'鄉庫收支月報表(113年5月)'!H73</f>
        <v>0</v>
      </c>
      <c r="J73" s="1021">
        <v>0</v>
      </c>
      <c r="K73" s="1021">
        <f>'鄉庫收支月報表(113年4月)'!K73+'鄉庫收支月報表(113年5月)'!J73</f>
        <v>0</v>
      </c>
    </row>
    <row r="74" spans="1:13" ht="19.5" customHeight="1" x14ac:dyDescent="0.3">
      <c r="A74" s="1039"/>
      <c r="B74" s="1039"/>
      <c r="C74" s="1040"/>
      <c r="D74" s="1039" t="s">
        <v>948</v>
      </c>
      <c r="E74" s="1039"/>
      <c r="F74" s="1195">
        <f t="shared" si="14"/>
        <v>1025204</v>
      </c>
      <c r="G74" s="1195">
        <f t="shared" si="14"/>
        <v>3643130</v>
      </c>
      <c r="H74" s="1021">
        <v>1025204</v>
      </c>
      <c r="I74" s="1021">
        <f>'鄉庫收支月報表(113年4月)'!I74+'鄉庫收支月報表(113年5月)'!H74</f>
        <v>3643130</v>
      </c>
      <c r="J74" s="1021">
        <v>0</v>
      </c>
      <c r="K74" s="1021">
        <f>'鄉庫收支月報表(113年4月)'!K74+'鄉庫收支月報表(113年5月)'!J74</f>
        <v>0</v>
      </c>
    </row>
    <row r="75" spans="1:13" ht="19.5" customHeight="1" x14ac:dyDescent="0.3">
      <c r="A75" s="1039"/>
      <c r="B75" s="1039"/>
      <c r="C75" s="1040"/>
      <c r="D75" s="1039" t="s">
        <v>949</v>
      </c>
      <c r="E75" s="1039"/>
      <c r="F75" s="1195">
        <f t="shared" si="14"/>
        <v>0</v>
      </c>
      <c r="G75" s="1195">
        <f t="shared" si="14"/>
        <v>0</v>
      </c>
      <c r="H75" s="1021">
        <v>0</v>
      </c>
      <c r="I75" s="1021">
        <f>'鄉庫收支月報表(113年4月)'!I75+'鄉庫收支月報表(113年5月)'!H75</f>
        <v>0</v>
      </c>
      <c r="J75" s="1021">
        <v>0</v>
      </c>
      <c r="K75" s="1021">
        <f>'鄉庫收支月報表(113年4月)'!K75+'鄉庫收支月報表(113年5月)'!J75</f>
        <v>0</v>
      </c>
    </row>
    <row r="76" spans="1:13" ht="19.5" customHeight="1" x14ac:dyDescent="0.3">
      <c r="A76" s="1039"/>
      <c r="B76" s="1039"/>
      <c r="C76" s="1040"/>
      <c r="D76" s="1039" t="s">
        <v>950</v>
      </c>
      <c r="E76" s="1039"/>
      <c r="F76" s="1195">
        <f t="shared" si="14"/>
        <v>0</v>
      </c>
      <c r="G76" s="1195">
        <f t="shared" si="14"/>
        <v>0</v>
      </c>
      <c r="H76" s="1021">
        <v>0</v>
      </c>
      <c r="I76" s="1021">
        <f>'鄉庫收支月報表(113年4月)'!I76+'鄉庫收支月報表(113年5月)'!H76</f>
        <v>0</v>
      </c>
      <c r="J76" s="1021">
        <v>0</v>
      </c>
      <c r="K76" s="1021">
        <f>'鄉庫收支月報表(113年4月)'!K76+'鄉庫收支月報表(113年5月)'!J76</f>
        <v>0</v>
      </c>
    </row>
    <row r="77" spans="1:13" ht="19.5" customHeight="1" x14ac:dyDescent="0.3">
      <c r="A77" s="1039"/>
      <c r="B77" s="1039"/>
      <c r="C77" s="1039" t="s">
        <v>951</v>
      </c>
      <c r="D77" s="1039"/>
      <c r="E77" s="1039"/>
      <c r="F77" s="1195">
        <f t="shared" si="14"/>
        <v>1918570</v>
      </c>
      <c r="G77" s="1195">
        <f t="shared" si="14"/>
        <v>6666241</v>
      </c>
      <c r="H77" s="1195">
        <f>SUM(H78:H79)</f>
        <v>1918570</v>
      </c>
      <c r="I77" s="1195">
        <f t="shared" ref="I77:K77" si="19">SUM(I78:I79)</f>
        <v>6666241</v>
      </c>
      <c r="J77" s="1195">
        <f t="shared" si="19"/>
        <v>0</v>
      </c>
      <c r="K77" s="1195">
        <f t="shared" si="19"/>
        <v>0</v>
      </c>
    </row>
    <row r="78" spans="1:13" ht="19.5" customHeight="1" x14ac:dyDescent="0.3">
      <c r="A78" s="1039"/>
      <c r="B78" s="1039"/>
      <c r="C78" s="1039"/>
      <c r="D78" s="1039" t="s">
        <v>952</v>
      </c>
      <c r="E78" s="1039"/>
      <c r="F78" s="1195">
        <f t="shared" si="14"/>
        <v>10000</v>
      </c>
      <c r="G78" s="1195">
        <f t="shared" si="14"/>
        <v>34076</v>
      </c>
      <c r="H78" s="1021">
        <v>10000</v>
      </c>
      <c r="I78" s="1021">
        <f>'鄉庫收支月報表(113年4月)'!I78+'鄉庫收支月報表(113年5月)'!H78</f>
        <v>34076</v>
      </c>
      <c r="J78" s="1021">
        <v>0</v>
      </c>
      <c r="K78" s="1021">
        <f>'鄉庫收支月報表(113年4月)'!K78+'鄉庫收支月報表(113年5月)'!J78</f>
        <v>0</v>
      </c>
    </row>
    <row r="79" spans="1:13" ht="19.5" customHeight="1" x14ac:dyDescent="0.3">
      <c r="A79" s="1039"/>
      <c r="B79" s="1039"/>
      <c r="C79" s="1039"/>
      <c r="D79" s="1039" t="s">
        <v>953</v>
      </c>
      <c r="E79" s="1039"/>
      <c r="F79" s="1195">
        <f t="shared" si="14"/>
        <v>1908570</v>
      </c>
      <c r="G79" s="1195">
        <f t="shared" si="14"/>
        <v>6632165</v>
      </c>
      <c r="H79" s="1021">
        <v>1908570</v>
      </c>
      <c r="I79" s="1021">
        <f>'鄉庫收支月報表(113年4月)'!I79+'鄉庫收支月報表(113年5月)'!H79</f>
        <v>6632165</v>
      </c>
      <c r="J79" s="1021">
        <v>0</v>
      </c>
      <c r="K79" s="1021">
        <f>'鄉庫收支月報表(113年4月)'!K79+'鄉庫收支月報表(113年5月)'!J79</f>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861498</v>
      </c>
      <c r="G82" s="1195">
        <f>I82+K82</f>
        <v>2325614</v>
      </c>
      <c r="H82" s="1195">
        <f>SUM(H83:H84)</f>
        <v>861498</v>
      </c>
      <c r="I82" s="1195">
        <f t="shared" ref="I82:K82" si="20">SUM(I83:I84)</f>
        <v>2325614</v>
      </c>
      <c r="J82" s="1195">
        <f t="shared" si="20"/>
        <v>0</v>
      </c>
      <c r="K82" s="1195">
        <f t="shared" si="20"/>
        <v>0</v>
      </c>
    </row>
    <row r="83" spans="1:13" ht="19.5" customHeight="1" x14ac:dyDescent="0.3">
      <c r="A83" s="1039"/>
      <c r="B83" s="1039"/>
      <c r="C83" s="1039"/>
      <c r="D83" s="1039" t="s">
        <v>955</v>
      </c>
      <c r="E83" s="1039"/>
      <c r="F83" s="1195">
        <f t="shared" ref="F83:G98" si="21">H83+J83</f>
        <v>861498</v>
      </c>
      <c r="G83" s="1195">
        <f t="shared" si="21"/>
        <v>2325614</v>
      </c>
      <c r="H83" s="1021">
        <v>861498</v>
      </c>
      <c r="I83" s="1021">
        <f>'鄉庫收支月報表(113年4月)'!I83+'鄉庫收支月報表(113年5月)'!H83</f>
        <v>2325614</v>
      </c>
      <c r="J83" s="1021">
        <v>0</v>
      </c>
      <c r="K83" s="1021">
        <f>'鄉庫收支月報表(113年4月)'!K83+'鄉庫收支月報表(113年5月)'!J83</f>
        <v>0</v>
      </c>
    </row>
    <row r="84" spans="1:13" ht="19.5" customHeight="1" x14ac:dyDescent="0.3">
      <c r="A84" s="1039"/>
      <c r="B84" s="1039"/>
      <c r="C84" s="1039"/>
      <c r="D84" s="1039" t="s">
        <v>956</v>
      </c>
      <c r="E84" s="1039"/>
      <c r="F84" s="1195">
        <f t="shared" si="21"/>
        <v>0</v>
      </c>
      <c r="G84" s="1195">
        <f t="shared" si="21"/>
        <v>0</v>
      </c>
      <c r="H84" s="1021">
        <v>0</v>
      </c>
      <c r="I84" s="1021">
        <f>'鄉庫收支月報表(113年4月)'!I84+'鄉庫收支月報表(113年5月)'!H84</f>
        <v>0</v>
      </c>
      <c r="J84" s="1021">
        <v>0</v>
      </c>
      <c r="K84" s="1021">
        <f>'鄉庫收支月報表(113年4月)'!K84+'鄉庫收支月報表(113年5月)'!J84</f>
        <v>0</v>
      </c>
    </row>
    <row r="85" spans="1:13" ht="19.5" customHeight="1" x14ac:dyDescent="0.3">
      <c r="A85" s="1039"/>
      <c r="B85" s="1039"/>
      <c r="C85" s="1039" t="s">
        <v>957</v>
      </c>
      <c r="D85" s="1039"/>
      <c r="E85" s="1039"/>
      <c r="F85" s="1195">
        <f t="shared" si="21"/>
        <v>0</v>
      </c>
      <c r="G85" s="1195">
        <f t="shared" si="21"/>
        <v>0</v>
      </c>
      <c r="H85" s="1195">
        <f>SUM(H86:H87)</f>
        <v>0</v>
      </c>
      <c r="I85" s="1195">
        <f t="shared" ref="I85:K85" si="22">SUM(I86:I87)</f>
        <v>0</v>
      </c>
      <c r="J85" s="1195">
        <f t="shared" si="22"/>
        <v>0</v>
      </c>
      <c r="K85" s="1195">
        <f t="shared" si="22"/>
        <v>0</v>
      </c>
    </row>
    <row r="86" spans="1:13" ht="19.5" customHeight="1" x14ac:dyDescent="0.3">
      <c r="A86" s="1039"/>
      <c r="B86" s="1039"/>
      <c r="C86" s="1039"/>
      <c r="D86" s="1039" t="s">
        <v>958</v>
      </c>
      <c r="E86" s="1039"/>
      <c r="F86" s="1195">
        <f t="shared" si="21"/>
        <v>0</v>
      </c>
      <c r="G86" s="1195">
        <f t="shared" si="21"/>
        <v>0</v>
      </c>
      <c r="H86" s="1021">
        <v>0</v>
      </c>
      <c r="I86" s="1021">
        <f>'鄉庫收支月報表(113年4月)'!I86+'鄉庫收支月報表(113年5月)'!H86</f>
        <v>0</v>
      </c>
      <c r="J86" s="1021">
        <v>0</v>
      </c>
      <c r="K86" s="1021">
        <f>'鄉庫收支月報表(113年4月)'!K86+'鄉庫收支月報表(113年5月)'!J86</f>
        <v>0</v>
      </c>
    </row>
    <row r="87" spans="1:13" ht="19.5" customHeight="1" x14ac:dyDescent="0.3">
      <c r="A87" s="1039"/>
      <c r="B87" s="1039"/>
      <c r="C87" s="1039"/>
      <c r="D87" s="1039" t="s">
        <v>959</v>
      </c>
      <c r="E87" s="1039"/>
      <c r="F87" s="1195">
        <f t="shared" si="21"/>
        <v>0</v>
      </c>
      <c r="G87" s="1195">
        <f t="shared" si="21"/>
        <v>0</v>
      </c>
      <c r="H87" s="1021">
        <v>0</v>
      </c>
      <c r="I87" s="1021">
        <f>'鄉庫收支月報表(113年4月)'!I87+'鄉庫收支月報表(113年5月)'!H87</f>
        <v>0</v>
      </c>
      <c r="J87" s="1021">
        <v>0</v>
      </c>
      <c r="K87" s="1021">
        <f>'鄉庫收支月報表(113年4月)'!K87+'鄉庫收支月報表(113年5月)'!J87</f>
        <v>0</v>
      </c>
    </row>
    <row r="88" spans="1:13" ht="19.5" customHeight="1" x14ac:dyDescent="0.3">
      <c r="A88" s="1039"/>
      <c r="B88" s="1039"/>
      <c r="C88" s="1039" t="s">
        <v>960</v>
      </c>
      <c r="D88" s="1039"/>
      <c r="E88" s="1039"/>
      <c r="F88" s="1195">
        <f t="shared" si="21"/>
        <v>0</v>
      </c>
      <c r="G88" s="1195">
        <f t="shared" si="21"/>
        <v>184000</v>
      </c>
      <c r="H88" s="1195">
        <f>SUM(H89:H90)</f>
        <v>0</v>
      </c>
      <c r="I88" s="1195">
        <f t="shared" ref="I88:K88" si="23">SUM(I89:I90)</f>
        <v>184000</v>
      </c>
      <c r="J88" s="1195">
        <f t="shared" si="23"/>
        <v>0</v>
      </c>
      <c r="K88" s="1195">
        <f t="shared" si="23"/>
        <v>0</v>
      </c>
    </row>
    <row r="89" spans="1:13" ht="19.5" customHeight="1" x14ac:dyDescent="0.3">
      <c r="A89" s="1039"/>
      <c r="B89" s="1039"/>
      <c r="C89" s="1039"/>
      <c r="D89" s="1039" t="s">
        <v>961</v>
      </c>
      <c r="E89" s="1039"/>
      <c r="F89" s="1195">
        <f t="shared" si="21"/>
        <v>0</v>
      </c>
      <c r="G89" s="1195">
        <f t="shared" si="21"/>
        <v>0</v>
      </c>
      <c r="H89" s="1021">
        <v>0</v>
      </c>
      <c r="I89" s="1021">
        <f>'鄉庫收支月報表(113年4月)'!I89+'鄉庫收支月報表(113年5月)'!H89</f>
        <v>0</v>
      </c>
      <c r="J89" s="1021">
        <v>0</v>
      </c>
      <c r="K89" s="1021">
        <f>'鄉庫收支月報表(113年4月)'!K89+'鄉庫收支月報表(113年5月)'!J89</f>
        <v>0</v>
      </c>
    </row>
    <row r="90" spans="1:13" ht="19.5" customHeight="1" x14ac:dyDescent="0.3">
      <c r="A90" s="1039"/>
      <c r="B90" s="1039"/>
      <c r="C90" s="1039" t="s">
        <v>883</v>
      </c>
      <c r="D90" s="1039" t="s">
        <v>2198</v>
      </c>
      <c r="E90" s="1039"/>
      <c r="F90" s="1195">
        <f t="shared" si="21"/>
        <v>0</v>
      </c>
      <c r="G90" s="1195">
        <f t="shared" si="21"/>
        <v>184000</v>
      </c>
      <c r="H90" s="1021">
        <v>0</v>
      </c>
      <c r="I90" s="1021">
        <f>'鄉庫收支月報表(113年4月)'!I90+'鄉庫收支月報表(113年5月)'!H90</f>
        <v>184000</v>
      </c>
      <c r="J90" s="1021">
        <v>0</v>
      </c>
      <c r="K90" s="1021">
        <f>'鄉庫收支月報表(113年4月)'!K90+'鄉庫收支月報表(113年5月)'!J90</f>
        <v>0</v>
      </c>
    </row>
    <row r="91" spans="1:13" ht="19.5" customHeight="1" x14ac:dyDescent="0.3">
      <c r="A91" s="1039"/>
      <c r="B91" s="1040" t="s">
        <v>962</v>
      </c>
      <c r="C91" s="1039"/>
      <c r="D91" s="1039"/>
      <c r="E91" s="1039"/>
      <c r="F91" s="1195">
        <f t="shared" si="21"/>
        <v>9060748</v>
      </c>
      <c r="G91" s="1195">
        <f t="shared" si="21"/>
        <v>40921268</v>
      </c>
      <c r="H91" s="1195">
        <f>H92+H97+H101+H108+H114+H117</f>
        <v>896074</v>
      </c>
      <c r="I91" s="1195">
        <f t="shared" ref="I91:K91" si="24">I92+I97+I101+I108+I114+I117</f>
        <v>4424170</v>
      </c>
      <c r="J91" s="1195">
        <f t="shared" si="24"/>
        <v>8164674</v>
      </c>
      <c r="K91" s="1195">
        <f t="shared" si="24"/>
        <v>36497098</v>
      </c>
    </row>
    <row r="92" spans="1:13" ht="19.5" customHeight="1" x14ac:dyDescent="0.3">
      <c r="A92" s="1039"/>
      <c r="B92" s="1039"/>
      <c r="C92" s="1040" t="s">
        <v>931</v>
      </c>
      <c r="D92" s="1039"/>
      <c r="E92" s="1039"/>
      <c r="F92" s="1195">
        <f t="shared" si="21"/>
        <v>355304</v>
      </c>
      <c r="G92" s="1195">
        <f t="shared" si="21"/>
        <v>1754923</v>
      </c>
      <c r="H92" s="1195">
        <f>SUM(H93:H96)</f>
        <v>104429</v>
      </c>
      <c r="I92" s="1195">
        <f t="shared" ref="I92:K92" si="25">SUM(I93:I96)</f>
        <v>204029</v>
      </c>
      <c r="J92" s="1195">
        <f t="shared" si="25"/>
        <v>250875</v>
      </c>
      <c r="K92" s="1195">
        <f t="shared" si="25"/>
        <v>1550894</v>
      </c>
    </row>
    <row r="93" spans="1:13" ht="19.5" customHeight="1" x14ac:dyDescent="0.3">
      <c r="A93" s="1039"/>
      <c r="B93" s="1039"/>
      <c r="C93" s="1040"/>
      <c r="D93" s="1039" t="s">
        <v>932</v>
      </c>
      <c r="E93" s="1039"/>
      <c r="F93" s="1195">
        <f t="shared" si="21"/>
        <v>104429</v>
      </c>
      <c r="G93" s="1195">
        <f t="shared" si="21"/>
        <v>104429</v>
      </c>
      <c r="H93" s="1021">
        <v>104429</v>
      </c>
      <c r="I93" s="1021">
        <f>'鄉庫收支月報表(113年4月)'!I93+'鄉庫收支月報表(113年5月)'!H93</f>
        <v>104429</v>
      </c>
      <c r="J93" s="1021">
        <v>0</v>
      </c>
      <c r="K93" s="1021">
        <f>'鄉庫收支月報表(113年4月)'!K93+'鄉庫收支月報表(113年5月)'!J93</f>
        <v>0</v>
      </c>
    </row>
    <row r="94" spans="1:13" ht="19.5" customHeight="1" x14ac:dyDescent="0.3">
      <c r="A94" s="1039"/>
      <c r="B94" s="1039"/>
      <c r="C94" s="1040"/>
      <c r="D94" s="1039" t="s">
        <v>933</v>
      </c>
      <c r="E94" s="1039"/>
      <c r="F94" s="1195">
        <f t="shared" si="21"/>
        <v>0</v>
      </c>
      <c r="G94" s="1195">
        <f t="shared" si="21"/>
        <v>99600</v>
      </c>
      <c r="H94" s="1021">
        <v>0</v>
      </c>
      <c r="I94" s="1021">
        <f>'鄉庫收支月報表(113年4月)'!I94+'鄉庫收支月報表(113年5月)'!H94</f>
        <v>99600</v>
      </c>
      <c r="J94" s="1021">
        <v>0</v>
      </c>
      <c r="K94" s="1021">
        <f>'鄉庫收支月報表(113年4月)'!K94+'鄉庫收支月報表(113年5月)'!J94</f>
        <v>0</v>
      </c>
    </row>
    <row r="95" spans="1:13" ht="19.5" customHeight="1" x14ac:dyDescent="0.3">
      <c r="A95" s="1039"/>
      <c r="B95" s="1039"/>
      <c r="C95" s="1040"/>
      <c r="D95" s="1039" t="s">
        <v>934</v>
      </c>
      <c r="E95" s="1039"/>
      <c r="F95" s="1195">
        <f t="shared" si="21"/>
        <v>250875</v>
      </c>
      <c r="G95" s="1195">
        <f t="shared" si="21"/>
        <v>1550894</v>
      </c>
      <c r="H95" s="1021">
        <v>0</v>
      </c>
      <c r="I95" s="1021">
        <f>'鄉庫收支月報表(113年4月)'!I95+'鄉庫收支月報表(113年5月)'!H95</f>
        <v>0</v>
      </c>
      <c r="J95" s="1021">
        <v>250875</v>
      </c>
      <c r="K95" s="1021">
        <f>'鄉庫收支月報表(113年4月)'!K95+'鄉庫收支月報表(113年5月)'!J95</f>
        <v>1550894</v>
      </c>
    </row>
    <row r="96" spans="1:13" ht="19.5" customHeight="1" x14ac:dyDescent="0.3">
      <c r="A96" s="1039"/>
      <c r="B96" s="1039"/>
      <c r="C96" s="1040"/>
      <c r="D96" s="1039" t="s">
        <v>935</v>
      </c>
      <c r="E96" s="1039"/>
      <c r="F96" s="1195">
        <f t="shared" si="21"/>
        <v>0</v>
      </c>
      <c r="G96" s="1195">
        <f t="shared" si="21"/>
        <v>0</v>
      </c>
      <c r="H96" s="1021">
        <v>0</v>
      </c>
      <c r="I96" s="1021">
        <f>'鄉庫收支月報表(113年4月)'!I96+'鄉庫收支月報表(113年5月)'!H96</f>
        <v>0</v>
      </c>
      <c r="J96" s="1021">
        <v>0</v>
      </c>
      <c r="K96" s="1021">
        <f>'鄉庫收支月報表(113年4月)'!K96+'鄉庫收支月報表(113年5月)'!J96</f>
        <v>0</v>
      </c>
    </row>
    <row r="97" spans="1:11" ht="19.5" customHeight="1" x14ac:dyDescent="0.3">
      <c r="A97" s="1039"/>
      <c r="B97" s="1039"/>
      <c r="C97" s="1040" t="s">
        <v>936</v>
      </c>
      <c r="D97" s="1039"/>
      <c r="E97" s="1039"/>
      <c r="F97" s="1195">
        <f t="shared" si="21"/>
        <v>0</v>
      </c>
      <c r="G97" s="1195">
        <f t="shared" si="21"/>
        <v>0</v>
      </c>
      <c r="H97" s="1195">
        <f>SUM(H98:H100)</f>
        <v>0</v>
      </c>
      <c r="I97" s="1195">
        <f t="shared" ref="I97:K97" si="26">SUM(I98:I100)</f>
        <v>0</v>
      </c>
      <c r="J97" s="1195">
        <f t="shared" si="26"/>
        <v>0</v>
      </c>
      <c r="K97" s="1195">
        <f t="shared" si="26"/>
        <v>0</v>
      </c>
    </row>
    <row r="98" spans="1:11" ht="19.5" customHeight="1" x14ac:dyDescent="0.3">
      <c r="A98" s="1039"/>
      <c r="B98" s="1039"/>
      <c r="C98" s="1040"/>
      <c r="D98" s="1039" t="s">
        <v>937</v>
      </c>
      <c r="E98" s="1039"/>
      <c r="F98" s="1195">
        <f t="shared" si="21"/>
        <v>0</v>
      </c>
      <c r="G98" s="1195">
        <f t="shared" si="21"/>
        <v>0</v>
      </c>
      <c r="H98" s="1021">
        <v>0</v>
      </c>
      <c r="I98" s="1021">
        <f>'鄉庫收支月報表(113年4月)'!I98+'鄉庫收支月報表(113年5月)'!H98</f>
        <v>0</v>
      </c>
      <c r="J98" s="1021">
        <v>0</v>
      </c>
      <c r="K98" s="1021">
        <f>'鄉庫收支月報表(113年4月)'!K98+'鄉庫收支月報表(113年5月)'!J98</f>
        <v>0</v>
      </c>
    </row>
    <row r="99" spans="1:11" ht="19.5" customHeight="1" x14ac:dyDescent="0.3">
      <c r="A99" s="1039"/>
      <c r="B99" s="1039"/>
      <c r="C99" s="1040"/>
      <c r="D99" s="1039" t="s">
        <v>938</v>
      </c>
      <c r="E99" s="1039"/>
      <c r="F99" s="1195">
        <f t="shared" ref="F99:G105" si="27">H99+J99</f>
        <v>0</v>
      </c>
      <c r="G99" s="1195">
        <f t="shared" si="27"/>
        <v>0</v>
      </c>
      <c r="H99" s="1021">
        <v>0</v>
      </c>
      <c r="I99" s="1021">
        <f>'鄉庫收支月報表(113年4月)'!I99+'鄉庫收支月報表(113年5月)'!H99</f>
        <v>0</v>
      </c>
      <c r="J99" s="1021">
        <v>0</v>
      </c>
      <c r="K99" s="1021">
        <f>'鄉庫收支月報表(113年4月)'!K99+'鄉庫收支月報表(113年5月)'!J99</f>
        <v>0</v>
      </c>
    </row>
    <row r="100" spans="1:11" ht="19.5" customHeight="1" x14ac:dyDescent="0.3">
      <c r="A100" s="1039"/>
      <c r="B100" s="1039"/>
      <c r="C100" s="1040"/>
      <c r="D100" s="1039" t="s">
        <v>939</v>
      </c>
      <c r="E100" s="1039"/>
      <c r="F100" s="1195">
        <f t="shared" si="27"/>
        <v>0</v>
      </c>
      <c r="G100" s="1195">
        <f t="shared" si="27"/>
        <v>0</v>
      </c>
      <c r="H100" s="1021">
        <v>0</v>
      </c>
      <c r="I100" s="1021">
        <f>'鄉庫收支月報表(113年4月)'!I100+'鄉庫收支月報表(113年5月)'!H100</f>
        <v>0</v>
      </c>
      <c r="J100" s="1021">
        <v>0</v>
      </c>
      <c r="K100" s="1021">
        <f>'鄉庫收支月報表(113年4月)'!K100+'鄉庫收支月報表(113年5月)'!J100</f>
        <v>0</v>
      </c>
    </row>
    <row r="101" spans="1:11" ht="19.5" customHeight="1" x14ac:dyDescent="0.3">
      <c r="A101" s="1039"/>
      <c r="B101" s="1039"/>
      <c r="C101" s="1040" t="s">
        <v>940</v>
      </c>
      <c r="D101" s="1039"/>
      <c r="E101" s="1039"/>
      <c r="F101" s="1195">
        <f t="shared" si="27"/>
        <v>8705444</v>
      </c>
      <c r="G101" s="1195">
        <f t="shared" si="27"/>
        <v>38341947</v>
      </c>
      <c r="H101" s="1195">
        <f>SUM(H102:H105)</f>
        <v>791645</v>
      </c>
      <c r="I101" s="1195">
        <f t="shared" ref="I101:K101" si="28">SUM(I102:I105)</f>
        <v>4220141</v>
      </c>
      <c r="J101" s="1195">
        <f t="shared" si="28"/>
        <v>7913799</v>
      </c>
      <c r="K101" s="1195">
        <f t="shared" si="28"/>
        <v>34121806</v>
      </c>
    </row>
    <row r="102" spans="1:11" ht="19.5" customHeight="1" x14ac:dyDescent="0.3">
      <c r="A102" s="1039"/>
      <c r="B102" s="1039"/>
      <c r="C102" s="1040"/>
      <c r="D102" s="1039" t="s">
        <v>941</v>
      </c>
      <c r="E102" s="1039"/>
      <c r="F102" s="1195">
        <f t="shared" si="27"/>
        <v>0</v>
      </c>
      <c r="G102" s="1195">
        <f t="shared" si="27"/>
        <v>141000</v>
      </c>
      <c r="H102" s="1021">
        <v>0</v>
      </c>
      <c r="I102" s="1021">
        <f>'鄉庫收支月報表(113年4月)'!I102+'鄉庫收支月報表(113年5月)'!H102</f>
        <v>141000</v>
      </c>
      <c r="J102" s="1021">
        <v>0</v>
      </c>
      <c r="K102" s="1021">
        <f>'鄉庫收支月報表(113年4月)'!K102+'鄉庫收支月報表(113年5月)'!J102</f>
        <v>0</v>
      </c>
    </row>
    <row r="103" spans="1:11" ht="19.5" customHeight="1" x14ac:dyDescent="0.3">
      <c r="A103" s="1039"/>
      <c r="B103" s="1039"/>
      <c r="C103" s="1040"/>
      <c r="D103" s="1039" t="s">
        <v>942</v>
      </c>
      <c r="E103" s="1039"/>
      <c r="F103" s="1195">
        <f t="shared" si="27"/>
        <v>0</v>
      </c>
      <c r="G103" s="1195">
        <f t="shared" si="27"/>
        <v>0</v>
      </c>
      <c r="H103" s="1021">
        <v>0</v>
      </c>
      <c r="I103" s="1021">
        <f>'鄉庫收支月報表(113年4月)'!I103+'鄉庫收支月報表(113年5月)'!H103</f>
        <v>0</v>
      </c>
      <c r="J103" s="1021">
        <v>0</v>
      </c>
      <c r="K103" s="1021">
        <f>'鄉庫收支月報表(113年4月)'!K103+'鄉庫收支月報表(113年5月)'!J103</f>
        <v>0</v>
      </c>
    </row>
    <row r="104" spans="1:11" ht="19.5" customHeight="1" x14ac:dyDescent="0.3">
      <c r="A104" s="1039"/>
      <c r="B104" s="1039"/>
      <c r="C104" s="1040"/>
      <c r="D104" s="1039" t="s">
        <v>943</v>
      </c>
      <c r="E104" s="1039"/>
      <c r="F104" s="1195">
        <f t="shared" si="27"/>
        <v>0</v>
      </c>
      <c r="G104" s="1195">
        <f t="shared" si="27"/>
        <v>0</v>
      </c>
      <c r="H104" s="1021">
        <v>0</v>
      </c>
      <c r="I104" s="1021">
        <f>'鄉庫收支月報表(113年4月)'!I104+'鄉庫收支月報表(113年5月)'!H104</f>
        <v>0</v>
      </c>
      <c r="J104" s="1021">
        <v>0</v>
      </c>
      <c r="K104" s="1021">
        <f>'鄉庫收支月報表(113年4月)'!K104+'鄉庫收支月報表(113年5月)'!J104</f>
        <v>0</v>
      </c>
    </row>
    <row r="105" spans="1:11" ht="19.5" customHeight="1" x14ac:dyDescent="0.3">
      <c r="A105" s="1039"/>
      <c r="B105" s="1039"/>
      <c r="C105" s="1040"/>
      <c r="D105" s="1039" t="s">
        <v>944</v>
      </c>
      <c r="E105" s="1039"/>
      <c r="F105" s="1195">
        <f t="shared" si="27"/>
        <v>8705444</v>
      </c>
      <c r="G105" s="1195">
        <f t="shared" si="27"/>
        <v>38200947</v>
      </c>
      <c r="H105" s="1021">
        <v>791645</v>
      </c>
      <c r="I105" s="1021">
        <f>'鄉庫收支月報表(113年4月)'!I105+'鄉庫收支月報表(113年5月)'!H105</f>
        <v>4079141</v>
      </c>
      <c r="J105" s="1021">
        <v>7913799</v>
      </c>
      <c r="K105" s="1021">
        <f>'鄉庫收支月報表(113年4月)'!K105+'鄉庫收支月報表(113年5月)'!J105</f>
        <v>34121806</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9">SUM(F109:F113)</f>
        <v>0</v>
      </c>
      <c r="G108" s="1195">
        <f t="shared" si="29"/>
        <v>0</v>
      </c>
      <c r="H108" s="1195">
        <f>SUM(H109:H113)</f>
        <v>0</v>
      </c>
      <c r="I108" s="1195">
        <f t="shared" ref="I108:K108" si="30">SUM(I109:I113)</f>
        <v>0</v>
      </c>
      <c r="J108" s="1195">
        <f t="shared" si="30"/>
        <v>0</v>
      </c>
      <c r="K108" s="1195">
        <f t="shared" si="30"/>
        <v>0</v>
      </c>
    </row>
    <row r="109" spans="1:11" ht="20.25" customHeight="1" x14ac:dyDescent="0.3">
      <c r="A109" s="1039"/>
      <c r="B109" s="1039"/>
      <c r="C109" s="1040"/>
      <c r="D109" s="1039" t="s">
        <v>946</v>
      </c>
      <c r="E109" s="1039"/>
      <c r="F109" s="1195">
        <f>H109+J109</f>
        <v>0</v>
      </c>
      <c r="G109" s="1195">
        <f>I109+K109</f>
        <v>0</v>
      </c>
      <c r="H109" s="1021">
        <v>0</v>
      </c>
      <c r="I109" s="1021">
        <f>'鄉庫收支月報表(113年4月)'!I109+'鄉庫收支月報表(113年5月)'!H109</f>
        <v>0</v>
      </c>
      <c r="J109" s="1021">
        <v>0</v>
      </c>
      <c r="K109" s="1021">
        <f>'鄉庫收支月報表(113年4月)'!K109+'鄉庫收支月報表(113年5月)'!J109</f>
        <v>0</v>
      </c>
    </row>
    <row r="110" spans="1:11" ht="20.25" customHeight="1" x14ac:dyDescent="0.3">
      <c r="A110" s="1039"/>
      <c r="B110" s="1039"/>
      <c r="C110" s="1040"/>
      <c r="D110" s="1039" t="s">
        <v>947</v>
      </c>
      <c r="E110" s="1039"/>
      <c r="F110" s="1195">
        <f t="shared" ref="F110:G118" si="31">H110+J110</f>
        <v>0</v>
      </c>
      <c r="G110" s="1195">
        <f t="shared" si="31"/>
        <v>0</v>
      </c>
      <c r="H110" s="1021">
        <v>0</v>
      </c>
      <c r="I110" s="1021">
        <f>'鄉庫收支月報表(113年4月)'!I110+'鄉庫收支月報表(113年5月)'!H110</f>
        <v>0</v>
      </c>
      <c r="J110" s="1021">
        <v>0</v>
      </c>
      <c r="K110" s="1021">
        <f>'鄉庫收支月報表(113年4月)'!K110+'鄉庫收支月報表(113年5月)'!J110</f>
        <v>0</v>
      </c>
    </row>
    <row r="111" spans="1:11" ht="20.25" customHeight="1" x14ac:dyDescent="0.3">
      <c r="A111" s="1039"/>
      <c r="B111" s="1039"/>
      <c r="C111" s="1040"/>
      <c r="D111" s="1039" t="s">
        <v>948</v>
      </c>
      <c r="E111" s="1039"/>
      <c r="F111" s="1195">
        <f t="shared" si="31"/>
        <v>0</v>
      </c>
      <c r="G111" s="1195">
        <f t="shared" si="31"/>
        <v>0</v>
      </c>
      <c r="H111" s="1021">
        <v>0</v>
      </c>
      <c r="I111" s="1021">
        <f>'鄉庫收支月報表(113年4月)'!I111+'鄉庫收支月報表(113年5月)'!H111</f>
        <v>0</v>
      </c>
      <c r="J111" s="1021">
        <v>0</v>
      </c>
      <c r="K111" s="1021">
        <f>'鄉庫收支月報表(113年4月)'!K111+'鄉庫收支月報表(113年5月)'!J111</f>
        <v>0</v>
      </c>
    </row>
    <row r="112" spans="1:11" ht="20.25" customHeight="1" x14ac:dyDescent="0.3">
      <c r="A112" s="1039"/>
      <c r="B112" s="1039"/>
      <c r="C112" s="1040"/>
      <c r="D112" s="1039" t="s">
        <v>949</v>
      </c>
      <c r="E112" s="1039"/>
      <c r="F112" s="1195">
        <f t="shared" si="31"/>
        <v>0</v>
      </c>
      <c r="G112" s="1195">
        <f t="shared" si="31"/>
        <v>0</v>
      </c>
      <c r="H112" s="1021">
        <v>0</v>
      </c>
      <c r="I112" s="1021">
        <f>'鄉庫收支月報表(113年4月)'!I112+'鄉庫收支月報表(113年5月)'!H112</f>
        <v>0</v>
      </c>
      <c r="J112" s="1021">
        <v>0</v>
      </c>
      <c r="K112" s="1021">
        <f>'鄉庫收支月報表(113年4月)'!K112+'鄉庫收支月報表(113年5月)'!J112</f>
        <v>0</v>
      </c>
    </row>
    <row r="113" spans="1:11" ht="20.25" customHeight="1" x14ac:dyDescent="0.3">
      <c r="A113" s="1039"/>
      <c r="B113" s="1039"/>
      <c r="C113" s="1040"/>
      <c r="D113" s="1039" t="s">
        <v>950</v>
      </c>
      <c r="E113" s="1039"/>
      <c r="F113" s="1195">
        <f t="shared" si="31"/>
        <v>0</v>
      </c>
      <c r="G113" s="1195">
        <f t="shared" si="31"/>
        <v>0</v>
      </c>
      <c r="H113" s="1021">
        <v>0</v>
      </c>
      <c r="I113" s="1021">
        <f>'鄉庫收支月報表(113年4月)'!I113+'鄉庫收支月報表(113年5月)'!H113</f>
        <v>0</v>
      </c>
      <c r="J113" s="1021">
        <v>0</v>
      </c>
      <c r="K113" s="1021">
        <f>'鄉庫收支月報表(113年4月)'!K113+'鄉庫收支月報表(113年5月)'!J113</f>
        <v>0</v>
      </c>
    </row>
    <row r="114" spans="1:11" ht="20.25" customHeight="1" x14ac:dyDescent="0.3">
      <c r="A114" s="1039"/>
      <c r="B114" s="1039"/>
      <c r="C114" s="1039" t="s">
        <v>951</v>
      </c>
      <c r="D114" s="1039"/>
      <c r="E114" s="1039"/>
      <c r="F114" s="1195">
        <f t="shared" si="31"/>
        <v>0</v>
      </c>
      <c r="G114" s="1195">
        <f t="shared" si="31"/>
        <v>824398</v>
      </c>
      <c r="H114" s="1195">
        <f>SUM(H115:H116)</f>
        <v>0</v>
      </c>
      <c r="I114" s="1195">
        <f t="shared" ref="I114:K114" si="32">SUM(I115:I116)</f>
        <v>0</v>
      </c>
      <c r="J114" s="1195">
        <f t="shared" si="32"/>
        <v>0</v>
      </c>
      <c r="K114" s="1195">
        <f t="shared" si="32"/>
        <v>824398</v>
      </c>
    </row>
    <row r="115" spans="1:11" ht="20.25" customHeight="1" x14ac:dyDescent="0.3">
      <c r="A115" s="1039"/>
      <c r="B115" s="1039"/>
      <c r="C115" s="1039"/>
      <c r="D115" s="1039" t="s">
        <v>952</v>
      </c>
      <c r="E115" s="1039"/>
      <c r="F115" s="1195">
        <f t="shared" si="31"/>
        <v>0</v>
      </c>
      <c r="G115" s="1195">
        <f t="shared" si="31"/>
        <v>0</v>
      </c>
      <c r="H115" s="1021">
        <v>0</v>
      </c>
      <c r="I115" s="1021">
        <f>'鄉庫收支月報表(113年4月)'!I115+'鄉庫收支月報表(113年5月)'!H115</f>
        <v>0</v>
      </c>
      <c r="J115" s="1021">
        <v>0</v>
      </c>
      <c r="K115" s="1021">
        <f>'鄉庫收支月報表(113年4月)'!K115+'鄉庫收支月報表(113年5月)'!J115</f>
        <v>0</v>
      </c>
    </row>
    <row r="116" spans="1:11" ht="20.25" customHeight="1" x14ac:dyDescent="0.3">
      <c r="A116" s="1039"/>
      <c r="B116" s="1039"/>
      <c r="C116" s="1039"/>
      <c r="D116" s="1039" t="s">
        <v>953</v>
      </c>
      <c r="E116" s="1039"/>
      <c r="F116" s="1195">
        <f t="shared" si="31"/>
        <v>0</v>
      </c>
      <c r="G116" s="1195">
        <f t="shared" si="31"/>
        <v>824398</v>
      </c>
      <c r="H116" s="1021">
        <v>0</v>
      </c>
      <c r="I116" s="1021">
        <f>'鄉庫收支月報表(113年4月)'!I116+'鄉庫收支月報表(113年5月)'!H116</f>
        <v>0</v>
      </c>
      <c r="J116" s="1021">
        <v>0</v>
      </c>
      <c r="K116" s="1021">
        <f>'鄉庫收支月報表(113年4月)'!K116+'鄉庫收支月報表(113年5月)'!J116</f>
        <v>824398</v>
      </c>
    </row>
    <row r="117" spans="1:11" ht="20.25" customHeight="1" x14ac:dyDescent="0.3">
      <c r="A117" s="1039"/>
      <c r="B117" s="1039"/>
      <c r="C117" s="1039" t="s">
        <v>963</v>
      </c>
      <c r="D117" s="1039"/>
      <c r="E117" s="1039"/>
      <c r="F117" s="1195">
        <f t="shared" si="31"/>
        <v>0</v>
      </c>
      <c r="G117" s="1195">
        <f t="shared" si="31"/>
        <v>0</v>
      </c>
      <c r="H117" s="1021">
        <v>0</v>
      </c>
      <c r="I117" s="1021">
        <f>'鄉庫收支月報表(113年4月)'!I117+'鄉庫收支月報表(113年5月)'!H117</f>
        <v>0</v>
      </c>
      <c r="J117" s="1021">
        <v>0</v>
      </c>
      <c r="K117" s="1021">
        <f>'鄉庫收支月報表(113年4月)'!K117+'鄉庫收支月報表(113年5月)'!J117</f>
        <v>0</v>
      </c>
    </row>
    <row r="118" spans="1:11" ht="20.25" customHeight="1" x14ac:dyDescent="0.3">
      <c r="A118" s="1039"/>
      <c r="B118" s="1042" t="s">
        <v>919</v>
      </c>
      <c r="C118" s="1039"/>
      <c r="D118" s="1039"/>
      <c r="E118" s="1039"/>
      <c r="F118" s="1195">
        <f t="shared" si="31"/>
        <v>22147604</v>
      </c>
      <c r="G118" s="1195">
        <f t="shared" si="31"/>
        <v>90765287</v>
      </c>
      <c r="H118" s="1195">
        <f>H56+H91</f>
        <v>13982930</v>
      </c>
      <c r="I118" s="1195">
        <f t="shared" ref="I118:K118" si="33">I56+I91</f>
        <v>54268189</v>
      </c>
      <c r="J118" s="1195">
        <f t="shared" si="33"/>
        <v>8164674</v>
      </c>
      <c r="K118" s="1195">
        <f t="shared" si="33"/>
        <v>36497098</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1220253</v>
      </c>
      <c r="G120" s="1021">
        <f>'鄉庫收支月報表(113年4月)'!G120+'鄉庫收支月報表(113年5月)'!F120</f>
        <v>3184246</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f>'鄉庫收支月報表(113年4月)'!G122+'鄉庫收支月報表(113年5月)'!F122</f>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23367857</v>
      </c>
      <c r="G127" s="1021">
        <f>SUM(G118:G126)</f>
        <v>94043236</v>
      </c>
      <c r="H127" s="1046"/>
      <c r="I127" s="1047"/>
      <c r="J127" s="1047"/>
      <c r="K127" s="1048"/>
    </row>
    <row r="128" spans="1:11" ht="20.25" customHeight="1" x14ac:dyDescent="0.3">
      <c r="A128" s="1039" t="s">
        <v>970</v>
      </c>
      <c r="B128" s="1039"/>
      <c r="C128" s="1039"/>
      <c r="D128" s="1039"/>
      <c r="E128" s="1060"/>
      <c r="F128" s="1195">
        <f>F53-F127</f>
        <v>364876559</v>
      </c>
      <c r="G128" s="1021"/>
      <c r="H128" s="1046"/>
      <c r="I128" s="1047"/>
      <c r="J128" s="1047"/>
      <c r="K128" s="1048"/>
    </row>
    <row r="129" spans="1:11" ht="20.25" customHeight="1" x14ac:dyDescent="0.3">
      <c r="A129" s="1039" t="s">
        <v>2194</v>
      </c>
      <c r="B129" s="1039"/>
      <c r="C129" s="1039"/>
      <c r="D129" s="1039"/>
      <c r="E129" s="1039"/>
      <c r="F129" s="1195">
        <f>SUM(F127:F128)</f>
        <v>388244416</v>
      </c>
      <c r="G129" s="1021"/>
      <c r="H129" s="1046"/>
      <c r="I129" s="1047"/>
      <c r="J129" s="1047"/>
      <c r="K129" s="1048"/>
    </row>
    <row r="130" spans="1:11" ht="20.25" customHeight="1" x14ac:dyDescent="0.3">
      <c r="A130" s="1039" t="s">
        <v>971</v>
      </c>
      <c r="B130" s="1039"/>
      <c r="C130" s="1039"/>
      <c r="D130" s="1039"/>
      <c r="E130" s="1039"/>
      <c r="F130" s="1021">
        <v>1963</v>
      </c>
      <c r="G130" s="1021"/>
      <c r="H130" s="1061"/>
      <c r="I130" s="1047"/>
      <c r="J130" s="1047"/>
      <c r="K130" s="1048"/>
    </row>
    <row r="131" spans="1:11" ht="20.25" customHeight="1" x14ac:dyDescent="0.3">
      <c r="A131" s="1042" t="s">
        <v>972</v>
      </c>
      <c r="B131" s="1039"/>
      <c r="C131" s="1039"/>
      <c r="D131" s="1039"/>
      <c r="E131" s="1039"/>
      <c r="F131" s="1195">
        <f>F53-F127+F130</f>
        <v>364878522</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2363</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A7" sqref="A7"/>
    </sheetView>
  </sheetViews>
  <sheetFormatPr defaultRowHeight="16.2" x14ac:dyDescent="0.3"/>
  <cols>
    <col min="1" max="1" width="93.6640625" customWidth="1"/>
  </cols>
  <sheetData>
    <row r="1" spans="1:2" ht="19.8" x14ac:dyDescent="0.3">
      <c r="A1" s="12" t="s">
        <v>799</v>
      </c>
      <c r="B1" s="1" t="s">
        <v>15</v>
      </c>
    </row>
    <row r="2" spans="1:2" ht="19.8" x14ac:dyDescent="0.3">
      <c r="A2" s="13" t="s">
        <v>540</v>
      </c>
    </row>
    <row r="3" spans="1:2" ht="19.8" x14ac:dyDescent="0.3">
      <c r="A3" s="13" t="s">
        <v>210</v>
      </c>
    </row>
    <row r="4" spans="1:2" ht="19.8" x14ac:dyDescent="0.3">
      <c r="A4" s="14" t="s">
        <v>3</v>
      </c>
    </row>
    <row r="5" spans="1:2" ht="19.8" x14ac:dyDescent="0.3">
      <c r="A5" s="9" t="s">
        <v>789</v>
      </c>
    </row>
    <row r="6" spans="1:2" ht="19.8" x14ac:dyDescent="0.3">
      <c r="A6" s="9" t="s">
        <v>800</v>
      </c>
    </row>
    <row r="7" spans="1:2" ht="19.8" x14ac:dyDescent="0.3">
      <c r="A7" s="52" t="s">
        <v>851</v>
      </c>
    </row>
    <row r="8" spans="1:2" ht="19.8" x14ac:dyDescent="0.3">
      <c r="A8" s="52" t="s">
        <v>845</v>
      </c>
    </row>
    <row r="9" spans="1:2" ht="19.8" x14ac:dyDescent="0.3">
      <c r="A9" s="52" t="s">
        <v>852</v>
      </c>
    </row>
    <row r="10" spans="1:2" ht="19.8" x14ac:dyDescent="0.3">
      <c r="A10" s="14" t="s">
        <v>4</v>
      </c>
    </row>
    <row r="11" spans="1:2" ht="19.8" x14ac:dyDescent="0.3">
      <c r="A11" s="9" t="s">
        <v>24</v>
      </c>
    </row>
    <row r="12" spans="1:2" ht="88.2" x14ac:dyDescent="0.3">
      <c r="A12" s="10" t="s">
        <v>793</v>
      </c>
    </row>
    <row r="13" spans="1:2" ht="19.8" x14ac:dyDescent="0.3">
      <c r="A13" s="14" t="s">
        <v>6</v>
      </c>
    </row>
    <row r="14" spans="1:2" ht="79.2" x14ac:dyDescent="0.3">
      <c r="A14" s="17" t="s">
        <v>561</v>
      </c>
    </row>
    <row r="15" spans="1:2" ht="19.8" x14ac:dyDescent="0.3">
      <c r="A15" s="10" t="s">
        <v>562</v>
      </c>
    </row>
    <row r="16" spans="1:2" ht="19.8" x14ac:dyDescent="0.3">
      <c r="A16" s="9" t="s">
        <v>7</v>
      </c>
    </row>
    <row r="17" spans="1:1" ht="39.6" x14ac:dyDescent="0.3">
      <c r="A17" s="45" t="s">
        <v>212</v>
      </c>
    </row>
    <row r="18" spans="1:1" ht="39.6" x14ac:dyDescent="0.3">
      <c r="A18" s="45" t="s">
        <v>213</v>
      </c>
    </row>
    <row r="19" spans="1:1" ht="19.8" x14ac:dyDescent="0.3">
      <c r="A19" s="45" t="s">
        <v>214</v>
      </c>
    </row>
    <row r="20" spans="1:1" ht="19.8" x14ac:dyDescent="0.3">
      <c r="A20" s="45" t="s">
        <v>769</v>
      </c>
    </row>
    <row r="21" spans="1:1" ht="19.8" x14ac:dyDescent="0.3">
      <c r="A21" s="45" t="s">
        <v>215</v>
      </c>
    </row>
    <row r="22" spans="1:1" ht="19.8" x14ac:dyDescent="0.3">
      <c r="A22" s="45" t="s">
        <v>216</v>
      </c>
    </row>
    <row r="23" spans="1:1" ht="19.8" x14ac:dyDescent="0.3">
      <c r="A23" s="45" t="s">
        <v>217</v>
      </c>
    </row>
    <row r="24" spans="1:1" ht="19.8" x14ac:dyDescent="0.3">
      <c r="A24" s="45" t="s">
        <v>218</v>
      </c>
    </row>
    <row r="25" spans="1:1" ht="19.8" x14ac:dyDescent="0.3">
      <c r="A25" s="45" t="s">
        <v>219</v>
      </c>
    </row>
    <row r="26" spans="1:1" ht="19.8" x14ac:dyDescent="0.3">
      <c r="A26" s="45" t="s">
        <v>220</v>
      </c>
    </row>
    <row r="27" spans="1:1" ht="39.6" x14ac:dyDescent="0.3">
      <c r="A27" s="45" t="s">
        <v>563</v>
      </c>
    </row>
    <row r="28" spans="1:1" ht="19.8" x14ac:dyDescent="0.3">
      <c r="A28" s="45" t="s">
        <v>135</v>
      </c>
    </row>
    <row r="29" spans="1:1" ht="19.8" x14ac:dyDescent="0.3">
      <c r="A29" s="45" t="s">
        <v>770</v>
      </c>
    </row>
    <row r="30" spans="1:1" ht="19.8" x14ac:dyDescent="0.3">
      <c r="A30" s="45" t="s">
        <v>9</v>
      </c>
    </row>
    <row r="31" spans="1:1" ht="19.8" x14ac:dyDescent="0.3">
      <c r="A31" s="55" t="s">
        <v>10</v>
      </c>
    </row>
    <row r="32" spans="1:1" ht="39.6" x14ac:dyDescent="0.3">
      <c r="A32" s="45" t="s">
        <v>771</v>
      </c>
    </row>
    <row r="33" spans="1:1" ht="39.6" x14ac:dyDescent="0.3">
      <c r="A33" s="45" t="s">
        <v>772</v>
      </c>
    </row>
    <row r="34" spans="1:1" ht="19.8" x14ac:dyDescent="0.3">
      <c r="A34" s="55" t="s">
        <v>11</v>
      </c>
    </row>
    <row r="35" spans="1:1" ht="39.6" x14ac:dyDescent="0.3">
      <c r="A35" s="45" t="s">
        <v>559</v>
      </c>
    </row>
    <row r="36" spans="1:1" ht="19.8" x14ac:dyDescent="0.3">
      <c r="A36" s="45" t="s">
        <v>39</v>
      </c>
    </row>
    <row r="37" spans="1:1" ht="39.6" x14ac:dyDescent="0.3">
      <c r="A37" s="15" t="s">
        <v>14</v>
      </c>
    </row>
    <row r="38" spans="1:1" ht="20.399999999999999" thickBot="1" x14ac:dyDescent="0.35">
      <c r="A38" s="16" t="s">
        <v>560</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x14ac:dyDescent="0.3"/>
  <cols>
    <col min="1" max="3" width="3" style="1028" customWidth="1"/>
    <col min="4" max="4" width="17.44140625" style="1028" customWidth="1"/>
    <col min="5" max="5" width="17.33203125" style="1028" customWidth="1"/>
    <col min="6" max="6" width="18" style="1063" customWidth="1"/>
    <col min="7" max="7" width="22.109375" style="1063" customWidth="1"/>
    <col min="8" max="8" width="18" style="1063" customWidth="1"/>
    <col min="9" max="9" width="22.109375" style="1063" customWidth="1"/>
    <col min="10" max="10" width="17.88671875" style="1063" customWidth="1"/>
    <col min="11" max="11" width="26.109375" style="1063"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x14ac:dyDescent="0.4">
      <c r="A1" s="1632" t="s">
        <v>1300</v>
      </c>
      <c r="B1" s="1632"/>
      <c r="C1" s="1632"/>
      <c r="D1" s="1632"/>
      <c r="E1" s="1023"/>
      <c r="F1" s="1024"/>
      <c r="G1" s="1024"/>
      <c r="H1" s="1024"/>
      <c r="I1" s="1024"/>
      <c r="J1" s="1025" t="s">
        <v>878</v>
      </c>
      <c r="K1" s="1026" t="s">
        <v>879</v>
      </c>
      <c r="L1" s="1027" t="s">
        <v>880</v>
      </c>
    </row>
    <row r="2" spans="1:12" ht="21" customHeight="1" x14ac:dyDescent="0.4">
      <c r="A2" s="1633" t="s">
        <v>2181</v>
      </c>
      <c r="B2" s="1633"/>
      <c r="C2" s="1633"/>
      <c r="D2" s="1633"/>
      <c r="E2" s="1029" t="s">
        <v>881</v>
      </c>
      <c r="F2" s="1030"/>
      <c r="G2" s="1030"/>
      <c r="H2" s="1030"/>
      <c r="I2" s="1030"/>
      <c r="J2" s="1025" t="s">
        <v>2182</v>
      </c>
      <c r="K2" s="1031" t="s">
        <v>882</v>
      </c>
    </row>
    <row r="3" spans="1:12" ht="33" x14ac:dyDescent="0.3">
      <c r="A3" s="1634" t="s">
        <v>2183</v>
      </c>
      <c r="B3" s="1634"/>
      <c r="C3" s="1634"/>
      <c r="D3" s="1634"/>
      <c r="E3" s="1634"/>
      <c r="F3" s="1634"/>
      <c r="G3" s="1634"/>
      <c r="H3" s="1634"/>
      <c r="I3" s="1634"/>
      <c r="J3" s="1634"/>
      <c r="K3" s="1634"/>
    </row>
    <row r="4" spans="1:12" ht="27" customHeight="1" x14ac:dyDescent="0.3">
      <c r="A4" s="1032"/>
      <c r="B4" s="1032"/>
      <c r="C4" s="1032"/>
      <c r="D4" s="1032"/>
      <c r="E4" s="1032" t="s">
        <v>883</v>
      </c>
      <c r="F4" s="1033"/>
      <c r="G4" s="1034" t="s">
        <v>2376</v>
      </c>
      <c r="H4" s="1024"/>
      <c r="I4" s="1033"/>
      <c r="J4" s="1033"/>
      <c r="K4" s="1035" t="s">
        <v>884</v>
      </c>
    </row>
    <row r="5" spans="1:12" ht="23.25" customHeight="1" x14ac:dyDescent="0.4">
      <c r="A5" s="1624" t="s">
        <v>2185</v>
      </c>
      <c r="B5" s="1624"/>
      <c r="C5" s="1624"/>
      <c r="D5" s="1624"/>
      <c r="E5" s="1625"/>
      <c r="F5" s="1630" t="s">
        <v>2186</v>
      </c>
      <c r="G5" s="1631"/>
      <c r="H5" s="1036" t="s">
        <v>2187</v>
      </c>
      <c r="I5" s="1037" t="s">
        <v>885</v>
      </c>
      <c r="J5" s="1036" t="s">
        <v>2188</v>
      </c>
      <c r="K5" s="1037" t="s">
        <v>886</v>
      </c>
    </row>
    <row r="6" spans="1:12" ht="23.25" customHeight="1" x14ac:dyDescent="0.4">
      <c r="A6" s="1626"/>
      <c r="B6" s="1626"/>
      <c r="C6" s="1626"/>
      <c r="D6" s="1626"/>
      <c r="E6" s="1627"/>
      <c r="F6" s="1025" t="s">
        <v>2189</v>
      </c>
      <c r="G6" s="1025" t="s">
        <v>2190</v>
      </c>
      <c r="H6" s="1025" t="s">
        <v>2189</v>
      </c>
      <c r="I6" s="1025" t="s">
        <v>2190</v>
      </c>
      <c r="J6" s="1025" t="s">
        <v>2189</v>
      </c>
      <c r="K6" s="1025" t="s">
        <v>2190</v>
      </c>
    </row>
    <row r="7" spans="1:12" ht="19.5" customHeight="1" x14ac:dyDescent="0.3">
      <c r="A7" s="1023"/>
      <c r="B7" s="1038" t="s">
        <v>887</v>
      </c>
      <c r="C7" s="1023"/>
      <c r="D7" s="1023"/>
      <c r="E7" s="1023"/>
      <c r="F7" s="1195">
        <f t="shared" ref="F7:G7" si="0">F8+F18+F19+F20+F21+F22+F25+F31+F34+F35+F36</f>
        <v>21954765</v>
      </c>
      <c r="G7" s="1195">
        <f t="shared" si="0"/>
        <v>148497503</v>
      </c>
      <c r="H7" s="1195">
        <f>H8+H18+H19+H20+H21+H22+H25+H31+H34+H35+H36</f>
        <v>17542274</v>
      </c>
      <c r="I7" s="1195">
        <f t="shared" ref="I7:K7" si="1">I8+I18+I19+I20+I21+I22+I25+I31+I34+I35+I36</f>
        <v>131678629</v>
      </c>
      <c r="J7" s="1195">
        <f t="shared" si="1"/>
        <v>4412491</v>
      </c>
      <c r="K7" s="1195">
        <f t="shared" si="1"/>
        <v>16818874</v>
      </c>
    </row>
    <row r="8" spans="1:12" ht="19.5" customHeight="1" x14ac:dyDescent="0.3">
      <c r="A8" s="1039"/>
      <c r="B8" s="1039"/>
      <c r="C8" s="1040" t="s">
        <v>888</v>
      </c>
      <c r="D8" s="1039"/>
      <c r="E8" s="1039"/>
      <c r="F8" s="1195">
        <f t="shared" ref="F8:G8" si="2">F9+F10+F11+F12+F13+F16+F17</f>
        <v>14234005</v>
      </c>
      <c r="G8" s="1195">
        <f t="shared" si="2"/>
        <v>105273788</v>
      </c>
      <c r="H8" s="1195">
        <f>H9+H10+H11+H12+H13+H16+H17</f>
        <v>14234005</v>
      </c>
      <c r="I8" s="1195">
        <f t="shared" ref="I8:K8" si="3">I9+I10+I11+I12+I13+I16+I17</f>
        <v>105273788</v>
      </c>
      <c r="J8" s="1195">
        <f t="shared" si="3"/>
        <v>0</v>
      </c>
      <c r="K8" s="1195">
        <f t="shared" si="3"/>
        <v>0</v>
      </c>
    </row>
    <row r="9" spans="1:12" ht="19.5" customHeight="1" x14ac:dyDescent="0.3">
      <c r="A9" s="1039"/>
      <c r="B9" s="1039"/>
      <c r="C9" s="1040"/>
      <c r="D9" s="1039" t="s">
        <v>889</v>
      </c>
      <c r="E9" s="1023"/>
      <c r="F9" s="1195">
        <f>H9+J9</f>
        <v>995868</v>
      </c>
      <c r="G9" s="1195">
        <f>I9+K9</f>
        <v>2665681</v>
      </c>
      <c r="H9" s="1021">
        <v>995868</v>
      </c>
      <c r="I9" s="1021">
        <f>'鄉庫收支月報表(113年5月)'!I9+'鄉庫收支月報表(113年6月)'!H9</f>
        <v>2665681</v>
      </c>
      <c r="J9" s="1021">
        <v>0</v>
      </c>
      <c r="K9" s="1021">
        <f>'鄉庫收支月報表(113年4月)'!K9+'鄉庫收支月報表(113年6月)'!J9</f>
        <v>0</v>
      </c>
    </row>
    <row r="10" spans="1:12" ht="19.5" customHeight="1" x14ac:dyDescent="0.3">
      <c r="A10" s="1039"/>
      <c r="B10" s="1039"/>
      <c r="C10" s="1040"/>
      <c r="D10" s="1039" t="s">
        <v>890</v>
      </c>
      <c r="E10" s="1039"/>
      <c r="F10" s="1195">
        <f t="shared" ref="F10:G12" si="4">H10+J10</f>
        <v>5196</v>
      </c>
      <c r="G10" s="1195">
        <f t="shared" si="4"/>
        <v>186311</v>
      </c>
      <c r="H10" s="1021">
        <v>5196</v>
      </c>
      <c r="I10" s="1021">
        <f>'鄉庫收支月報表(113年5月)'!I10+'鄉庫收支月報表(113年6月)'!H10</f>
        <v>186311</v>
      </c>
      <c r="J10" s="1021">
        <v>0</v>
      </c>
      <c r="K10" s="1021">
        <f>'鄉庫收支月報表(113年4月)'!K10+'鄉庫收支月報表(113年6月)'!J10</f>
        <v>0</v>
      </c>
    </row>
    <row r="11" spans="1:12" ht="19.5" customHeight="1" x14ac:dyDescent="0.3">
      <c r="A11" s="1039"/>
      <c r="B11" s="1039"/>
      <c r="C11" s="1040"/>
      <c r="D11" s="1039" t="s">
        <v>891</v>
      </c>
      <c r="E11" s="1039"/>
      <c r="F11" s="1195">
        <f t="shared" si="4"/>
        <v>1045</v>
      </c>
      <c r="G11" s="1195">
        <f t="shared" si="4"/>
        <v>10103</v>
      </c>
      <c r="H11" s="1021">
        <v>1045</v>
      </c>
      <c r="I11" s="1021">
        <f>'鄉庫收支月報表(113年5月)'!I11+'鄉庫收支月報表(113年6月)'!H11</f>
        <v>10103</v>
      </c>
      <c r="J11" s="1021">
        <v>0</v>
      </c>
      <c r="K11" s="1021">
        <f>'鄉庫收支月報表(113年4月)'!K11+'鄉庫收支月報表(113年6月)'!J11</f>
        <v>0</v>
      </c>
    </row>
    <row r="12" spans="1:12" ht="19.5" customHeight="1" x14ac:dyDescent="0.3">
      <c r="A12" s="1039"/>
      <c r="B12" s="1039"/>
      <c r="C12" s="1040"/>
      <c r="D12" s="1039" t="s">
        <v>892</v>
      </c>
      <c r="E12" s="1039"/>
      <c r="F12" s="1195">
        <f t="shared" si="4"/>
        <v>0</v>
      </c>
      <c r="G12" s="1195">
        <f t="shared" si="4"/>
        <v>680320</v>
      </c>
      <c r="H12" s="1021">
        <v>0</v>
      </c>
      <c r="I12" s="1021">
        <f>'鄉庫收支月報表(113年5月)'!I12+'鄉庫收支月報表(113年6月)'!H12</f>
        <v>680320</v>
      </c>
      <c r="J12" s="1021">
        <v>0</v>
      </c>
      <c r="K12" s="1021">
        <f>'鄉庫收支月報表(113年4月)'!K12+'鄉庫收支月報表(113年6月)'!J12</f>
        <v>0</v>
      </c>
    </row>
    <row r="13" spans="1:12" ht="19.5" customHeight="1" x14ac:dyDescent="0.3">
      <c r="A13" s="1039"/>
      <c r="B13" s="1039"/>
      <c r="C13" s="1040"/>
      <c r="D13" s="1039" t="s">
        <v>893</v>
      </c>
      <c r="E13" s="1039"/>
      <c r="F13" s="1195">
        <f>H13+J13</f>
        <v>8034</v>
      </c>
      <c r="G13" s="1195">
        <f>I13+K13</f>
        <v>70522</v>
      </c>
      <c r="H13" s="1195">
        <f>SUM(H14:H15)</f>
        <v>8034</v>
      </c>
      <c r="I13" s="1195">
        <f t="shared" ref="I13:K13" si="5">SUM(I14:I15)</f>
        <v>70522</v>
      </c>
      <c r="J13" s="1195">
        <f t="shared" si="5"/>
        <v>0</v>
      </c>
      <c r="K13" s="1195">
        <f t="shared" si="5"/>
        <v>0</v>
      </c>
    </row>
    <row r="14" spans="1:12" ht="19.5" customHeight="1" x14ac:dyDescent="0.3">
      <c r="A14" s="1039"/>
      <c r="B14" s="1039"/>
      <c r="C14" s="1040"/>
      <c r="D14" s="1039"/>
      <c r="E14" s="1039" t="s">
        <v>894</v>
      </c>
      <c r="F14" s="1195">
        <f t="shared" ref="F14:G28" si="6">H14+J14</f>
        <v>0</v>
      </c>
      <c r="G14" s="1195">
        <f t="shared" si="6"/>
        <v>0</v>
      </c>
      <c r="H14" s="1021">
        <v>0</v>
      </c>
      <c r="I14" s="1021">
        <f>'鄉庫收支月報表(113年5月)'!I14+'鄉庫收支月報表(113年6月)'!H14</f>
        <v>0</v>
      </c>
      <c r="J14" s="1021">
        <v>0</v>
      </c>
      <c r="K14" s="1021">
        <f>'鄉庫收支月報表(113年4月)'!K14+'鄉庫收支月報表(113年6月)'!J14</f>
        <v>0</v>
      </c>
    </row>
    <row r="15" spans="1:12" ht="19.5" customHeight="1" x14ac:dyDescent="0.3">
      <c r="A15" s="1039"/>
      <c r="B15" s="1039"/>
      <c r="C15" s="1040"/>
      <c r="D15" s="1039"/>
      <c r="E15" s="1039" t="s">
        <v>895</v>
      </c>
      <c r="F15" s="1195">
        <f t="shared" si="6"/>
        <v>8034</v>
      </c>
      <c r="G15" s="1195">
        <f t="shared" si="6"/>
        <v>70522</v>
      </c>
      <c r="H15" s="1021">
        <v>8034</v>
      </c>
      <c r="I15" s="1021">
        <f>'鄉庫收支月報表(113年5月)'!I15+'鄉庫收支月報表(113年6月)'!H15</f>
        <v>70522</v>
      </c>
      <c r="J15" s="1021">
        <v>0</v>
      </c>
      <c r="K15" s="1021">
        <f>'鄉庫收支月報表(113年4月)'!K15+'鄉庫收支月報表(113年6月)'!J15</f>
        <v>0</v>
      </c>
    </row>
    <row r="16" spans="1:12" ht="19.5" customHeight="1" x14ac:dyDescent="0.3">
      <c r="A16" s="1039"/>
      <c r="B16" s="1039"/>
      <c r="C16" s="1040"/>
      <c r="D16" s="1039" t="s">
        <v>896</v>
      </c>
      <c r="E16" s="1039"/>
      <c r="F16" s="1195">
        <f t="shared" si="6"/>
        <v>13223862</v>
      </c>
      <c r="G16" s="1195">
        <f t="shared" si="6"/>
        <v>101660851</v>
      </c>
      <c r="H16" s="1021">
        <v>13223862</v>
      </c>
      <c r="I16" s="1021">
        <f>'鄉庫收支月報表(113年5月)'!I16+'鄉庫收支月報表(113年6月)'!H16</f>
        <v>101660851</v>
      </c>
      <c r="J16" s="1021">
        <v>0</v>
      </c>
      <c r="K16" s="1021">
        <f>'鄉庫收支月報表(113年4月)'!K16+'鄉庫收支月報表(113年6月)'!J16</f>
        <v>0</v>
      </c>
    </row>
    <row r="17" spans="1:11" ht="19.5" customHeight="1" x14ac:dyDescent="0.3">
      <c r="A17" s="1039"/>
      <c r="B17" s="1039"/>
      <c r="C17" s="1040"/>
      <c r="D17" s="1039" t="s">
        <v>897</v>
      </c>
      <c r="E17" s="1039"/>
      <c r="F17" s="1195">
        <f t="shared" si="6"/>
        <v>0</v>
      </c>
      <c r="G17" s="1195">
        <f t="shared" si="6"/>
        <v>0</v>
      </c>
      <c r="H17" s="1021">
        <v>0</v>
      </c>
      <c r="I17" s="1021">
        <f>'鄉庫收支月報表(113年5月)'!I17+'鄉庫收支月報表(113年6月)'!H17</f>
        <v>0</v>
      </c>
      <c r="J17" s="1021">
        <v>0</v>
      </c>
      <c r="K17" s="1021">
        <f>'鄉庫收支月報表(113年4月)'!K17+'鄉庫收支月報表(113年6月)'!J17</f>
        <v>0</v>
      </c>
    </row>
    <row r="18" spans="1:11" ht="19.5" customHeight="1" x14ac:dyDescent="0.3">
      <c r="A18" s="1039"/>
      <c r="B18" s="1039"/>
      <c r="C18" s="1041" t="s">
        <v>898</v>
      </c>
      <c r="D18" s="1039"/>
      <c r="E18" s="1039"/>
      <c r="F18" s="1195">
        <f t="shared" si="6"/>
        <v>0</v>
      </c>
      <c r="G18" s="1195">
        <f t="shared" si="6"/>
        <v>0</v>
      </c>
      <c r="H18" s="1021">
        <v>0</v>
      </c>
      <c r="I18" s="1021">
        <f>'鄉庫收支月報表(113年5月)'!I18+'鄉庫收支月報表(113年6月)'!H18</f>
        <v>0</v>
      </c>
      <c r="J18" s="1021">
        <v>0</v>
      </c>
      <c r="K18" s="1021">
        <f>'鄉庫收支月報表(113年4月)'!K18+'鄉庫收支月報表(113年6月)'!J18</f>
        <v>0</v>
      </c>
    </row>
    <row r="19" spans="1:11" ht="19.5" customHeight="1" x14ac:dyDescent="0.3">
      <c r="A19" s="1039"/>
      <c r="B19" s="1039"/>
      <c r="C19" s="1041" t="s">
        <v>899</v>
      </c>
      <c r="D19" s="1039"/>
      <c r="E19" s="1039"/>
      <c r="F19" s="1195">
        <f t="shared" si="6"/>
        <v>2388</v>
      </c>
      <c r="G19" s="1195">
        <f t="shared" si="6"/>
        <v>12160</v>
      </c>
      <c r="H19" s="1021">
        <v>2388</v>
      </c>
      <c r="I19" s="1021">
        <f>'鄉庫收支月報表(113年5月)'!I19+'鄉庫收支月報表(113年6月)'!H19</f>
        <v>12160</v>
      </c>
      <c r="J19" s="1021">
        <v>0</v>
      </c>
      <c r="K19" s="1021">
        <f>'鄉庫收支月報表(113年4月)'!K19+'鄉庫收支月報表(113年6月)'!J19</f>
        <v>0</v>
      </c>
    </row>
    <row r="20" spans="1:11" ht="19.5" customHeight="1" x14ac:dyDescent="0.3">
      <c r="A20" s="1039"/>
      <c r="B20" s="1039"/>
      <c r="C20" s="1041" t="s">
        <v>900</v>
      </c>
      <c r="D20" s="1039"/>
      <c r="E20" s="1039"/>
      <c r="F20" s="1195">
        <f t="shared" si="6"/>
        <v>649102</v>
      </c>
      <c r="G20" s="1195">
        <f t="shared" si="6"/>
        <v>4108707</v>
      </c>
      <c r="H20" s="1021">
        <v>649102</v>
      </c>
      <c r="I20" s="1021">
        <f>'鄉庫收支月報表(113年5月)'!I20+'鄉庫收支月報表(113年6月)'!H20</f>
        <v>4108707</v>
      </c>
      <c r="J20" s="1021">
        <v>0</v>
      </c>
      <c r="K20" s="1021">
        <f>'鄉庫收支月報表(113年4月)'!K20+'鄉庫收支月報表(113年6月)'!J20</f>
        <v>0</v>
      </c>
    </row>
    <row r="21" spans="1:11" ht="19.5" customHeight="1" x14ac:dyDescent="0.3">
      <c r="A21" s="1039"/>
      <c r="B21" s="1039"/>
      <c r="C21" s="1041" t="s">
        <v>901</v>
      </c>
      <c r="D21" s="1039"/>
      <c r="E21" s="1039"/>
      <c r="F21" s="1195">
        <f t="shared" si="6"/>
        <v>0</v>
      </c>
      <c r="G21" s="1195">
        <f t="shared" si="6"/>
        <v>0</v>
      </c>
      <c r="H21" s="1021">
        <v>0</v>
      </c>
      <c r="I21" s="1021">
        <f>'鄉庫收支月報表(113年5月)'!I21+'鄉庫收支月報表(113年6月)'!H21</f>
        <v>0</v>
      </c>
      <c r="J21" s="1021">
        <v>0</v>
      </c>
      <c r="K21" s="1021">
        <f>'鄉庫收支月報表(113年4月)'!K21+'鄉庫收支月報表(113年6月)'!J21</f>
        <v>0</v>
      </c>
    </row>
    <row r="22" spans="1:11" ht="19.5" customHeight="1" x14ac:dyDescent="0.3">
      <c r="A22" s="1039"/>
      <c r="B22" s="1039"/>
      <c r="C22" s="1041" t="s">
        <v>902</v>
      </c>
      <c r="D22" s="1039"/>
      <c r="E22" s="1039"/>
      <c r="F22" s="1195">
        <f t="shared" si="6"/>
        <v>102290</v>
      </c>
      <c r="G22" s="1195">
        <f t="shared" si="6"/>
        <v>507979</v>
      </c>
      <c r="H22" s="1195">
        <f>SUM(H23:H24)</f>
        <v>102290</v>
      </c>
      <c r="I22" s="1195">
        <f t="shared" ref="I22:K22" si="7">SUM(I23:I24)</f>
        <v>507979</v>
      </c>
      <c r="J22" s="1195">
        <f t="shared" si="7"/>
        <v>0</v>
      </c>
      <c r="K22" s="1195">
        <f t="shared" si="7"/>
        <v>0</v>
      </c>
    </row>
    <row r="23" spans="1:11" ht="19.5" customHeight="1" x14ac:dyDescent="0.3">
      <c r="A23" s="1039"/>
      <c r="B23" s="1039"/>
      <c r="C23" s="1023"/>
      <c r="D23" s="1041" t="s">
        <v>903</v>
      </c>
      <c r="E23" s="1039"/>
      <c r="F23" s="1195">
        <f t="shared" si="6"/>
        <v>102290</v>
      </c>
      <c r="G23" s="1195">
        <f t="shared" si="6"/>
        <v>507979</v>
      </c>
      <c r="H23" s="1021">
        <v>102290</v>
      </c>
      <c r="I23" s="1021">
        <f>'鄉庫收支月報表(113年5月)'!I23+'鄉庫收支月報表(113年6月)'!H23</f>
        <v>507979</v>
      </c>
      <c r="J23" s="1021">
        <v>0</v>
      </c>
      <c r="K23" s="1021">
        <f>'鄉庫收支月報表(113年4月)'!K23+'鄉庫收支月報表(113年6月)'!J23</f>
        <v>0</v>
      </c>
    </row>
    <row r="24" spans="1:11" ht="19.5" customHeight="1" x14ac:dyDescent="0.3">
      <c r="A24" s="1039"/>
      <c r="B24" s="1039"/>
      <c r="C24" s="1039"/>
      <c r="D24" s="1039" t="s">
        <v>904</v>
      </c>
      <c r="E24" s="1039"/>
      <c r="F24" s="1195">
        <f t="shared" si="6"/>
        <v>0</v>
      </c>
      <c r="G24" s="1195">
        <f t="shared" si="6"/>
        <v>0</v>
      </c>
      <c r="H24" s="1021">
        <v>0</v>
      </c>
      <c r="I24" s="1021">
        <f>'鄉庫收支月報表(113年5月)'!I24+'鄉庫收支月報表(113年6月)'!H24</f>
        <v>0</v>
      </c>
      <c r="J24" s="1021">
        <v>0</v>
      </c>
      <c r="K24" s="1021">
        <f>'鄉庫收支月報表(113年4月)'!K24+'鄉庫收支月報表(113年6月)'!J24</f>
        <v>0</v>
      </c>
    </row>
    <row r="25" spans="1:11" ht="19.5" customHeight="1" x14ac:dyDescent="0.3">
      <c r="A25" s="1039"/>
      <c r="B25" s="1039"/>
      <c r="C25" s="1039" t="s">
        <v>905</v>
      </c>
      <c r="D25" s="1039"/>
      <c r="E25" s="1039"/>
      <c r="F25" s="1195">
        <f t="shared" si="6"/>
        <v>0</v>
      </c>
      <c r="G25" s="1195">
        <f t="shared" si="6"/>
        <v>0</v>
      </c>
      <c r="H25" s="1195">
        <f>SUM(H26:H28)</f>
        <v>0</v>
      </c>
      <c r="I25" s="1195">
        <v>0</v>
      </c>
      <c r="J25" s="1195">
        <v>0</v>
      </c>
      <c r="K25" s="1195">
        <v>0</v>
      </c>
    </row>
    <row r="26" spans="1:11" ht="19.5" customHeight="1" x14ac:dyDescent="0.3">
      <c r="A26" s="1039"/>
      <c r="B26" s="1039"/>
      <c r="C26" s="1039"/>
      <c r="D26" s="1039" t="s">
        <v>906</v>
      </c>
      <c r="E26" s="1039"/>
      <c r="F26" s="1195">
        <f t="shared" si="6"/>
        <v>0</v>
      </c>
      <c r="G26" s="1195">
        <f t="shared" si="6"/>
        <v>0</v>
      </c>
      <c r="H26" s="1021">
        <v>0</v>
      </c>
      <c r="I26" s="1021">
        <v>0</v>
      </c>
      <c r="J26" s="1021">
        <v>0</v>
      </c>
      <c r="K26" s="1021">
        <f>'鄉庫收支月報表(113年4月)'!K26+'鄉庫收支月報表(113年6月)'!J26</f>
        <v>0</v>
      </c>
    </row>
    <row r="27" spans="1:11" ht="19.5" customHeight="1" x14ac:dyDescent="0.3">
      <c r="A27" s="1039"/>
      <c r="B27" s="1039"/>
      <c r="C27" s="1039"/>
      <c r="D27" s="1039" t="s">
        <v>907</v>
      </c>
      <c r="E27" s="1039"/>
      <c r="F27" s="1195">
        <f t="shared" si="6"/>
        <v>0</v>
      </c>
      <c r="G27" s="1195">
        <f t="shared" si="6"/>
        <v>0</v>
      </c>
      <c r="H27" s="1021">
        <v>0</v>
      </c>
      <c r="I27" s="1021">
        <v>0</v>
      </c>
      <c r="J27" s="1021">
        <v>0</v>
      </c>
      <c r="K27" s="1021">
        <f>'鄉庫收支月報表(113年4月)'!K27+'鄉庫收支月報表(113年6月)'!J27</f>
        <v>0</v>
      </c>
    </row>
    <row r="28" spans="1:11" ht="19.5" customHeight="1" x14ac:dyDescent="0.3">
      <c r="A28" s="1039"/>
      <c r="B28" s="1039"/>
      <c r="C28" s="1039"/>
      <c r="D28" s="1039" t="s">
        <v>908</v>
      </c>
      <c r="E28" s="1039"/>
      <c r="F28" s="1195">
        <f t="shared" si="6"/>
        <v>0</v>
      </c>
      <c r="G28" s="1195">
        <f t="shared" si="6"/>
        <v>0</v>
      </c>
      <c r="H28" s="1021">
        <v>0</v>
      </c>
      <c r="I28" s="1021">
        <v>0</v>
      </c>
      <c r="J28" s="1021">
        <v>0</v>
      </c>
      <c r="K28" s="1021">
        <f>'鄉庫收支月報表(113年4月)'!K28+'鄉庫收支月報表(113年6月)'!J28</f>
        <v>0</v>
      </c>
    </row>
    <row r="29" spans="1:11" ht="18.600000000000001" customHeight="1" x14ac:dyDescent="0.4">
      <c r="A29" s="1624" t="s">
        <v>2185</v>
      </c>
      <c r="B29" s="1624"/>
      <c r="C29" s="1624"/>
      <c r="D29" s="1624"/>
      <c r="E29" s="1625"/>
      <c r="F29" s="1630" t="s">
        <v>2186</v>
      </c>
      <c r="G29" s="1631"/>
      <c r="H29" s="1036" t="s">
        <v>2187</v>
      </c>
      <c r="I29" s="1037" t="s">
        <v>885</v>
      </c>
      <c r="J29" s="1036" t="s">
        <v>2188</v>
      </c>
      <c r="K29" s="1037" t="s">
        <v>886</v>
      </c>
    </row>
    <row r="30" spans="1:11" ht="18.600000000000001" customHeight="1" x14ac:dyDescent="0.4">
      <c r="A30" s="1626"/>
      <c r="B30" s="1626"/>
      <c r="C30" s="1626"/>
      <c r="D30" s="1626"/>
      <c r="E30" s="1627"/>
      <c r="F30" s="1025" t="s">
        <v>2189</v>
      </c>
      <c r="G30" s="1025" t="s">
        <v>2190</v>
      </c>
      <c r="H30" s="1025" t="s">
        <v>2189</v>
      </c>
      <c r="I30" s="1025" t="s">
        <v>2190</v>
      </c>
      <c r="J30" s="1025" t="s">
        <v>2189</v>
      </c>
      <c r="K30" s="1025" t="s">
        <v>2190</v>
      </c>
    </row>
    <row r="31" spans="1:11" ht="19.5" customHeight="1" x14ac:dyDescent="0.3">
      <c r="A31" s="1039"/>
      <c r="B31" s="1039"/>
      <c r="C31" s="1039" t="s">
        <v>909</v>
      </c>
      <c r="D31" s="1039"/>
      <c r="E31" s="1039"/>
      <c r="F31" s="1195">
        <f>H31+J31</f>
        <v>6789539</v>
      </c>
      <c r="G31" s="1195">
        <f>I31+K31</f>
        <v>37685995</v>
      </c>
      <c r="H31" s="1195">
        <f>SUM(H32:H33)</f>
        <v>2380432</v>
      </c>
      <c r="I31" s="1195">
        <f t="shared" ref="I31:K31" si="8">SUM(I32:I33)</f>
        <v>20913369</v>
      </c>
      <c r="J31" s="1195">
        <f t="shared" si="8"/>
        <v>4409107</v>
      </c>
      <c r="K31" s="1195">
        <f t="shared" si="8"/>
        <v>16772626</v>
      </c>
    </row>
    <row r="32" spans="1:11" ht="19.5" customHeight="1" x14ac:dyDescent="0.3">
      <c r="A32" s="1039"/>
      <c r="B32" s="1039"/>
      <c r="C32" s="1039"/>
      <c r="D32" s="1039" t="s">
        <v>910</v>
      </c>
      <c r="E32" s="1039"/>
      <c r="F32" s="1195">
        <f t="shared" ref="F32:G42" si="9">H32+J32</f>
        <v>6789539</v>
      </c>
      <c r="G32" s="1195">
        <f t="shared" si="9"/>
        <v>37685995</v>
      </c>
      <c r="H32" s="1021">
        <v>2380432</v>
      </c>
      <c r="I32" s="1021">
        <f>'鄉庫收支月報表(113年5月)'!I32+'鄉庫收支月報表(113年6月)'!H32</f>
        <v>20913369</v>
      </c>
      <c r="J32" s="1021">
        <v>4409107</v>
      </c>
      <c r="K32" s="1021">
        <f>'鄉庫收支月報表(113年5月)'!K32+'鄉庫收支月報表(113年6月)'!J32</f>
        <v>16772626</v>
      </c>
    </row>
    <row r="33" spans="1:11" ht="19.5" customHeight="1" x14ac:dyDescent="0.3">
      <c r="A33" s="1039"/>
      <c r="B33" s="1039"/>
      <c r="C33" s="1039"/>
      <c r="D33" s="1039" t="s">
        <v>911</v>
      </c>
      <c r="E33" s="1039"/>
      <c r="F33" s="1195">
        <f t="shared" si="9"/>
        <v>0</v>
      </c>
      <c r="G33" s="1195">
        <f t="shared" si="9"/>
        <v>0</v>
      </c>
      <c r="H33" s="1021">
        <v>0</v>
      </c>
      <c r="I33" s="1021">
        <f>'鄉庫收支月報表(113年5月)'!I33+'鄉庫收支月報表(113年6月)'!H33</f>
        <v>0</v>
      </c>
      <c r="J33" s="1021">
        <v>0</v>
      </c>
      <c r="K33" s="1021">
        <f>'鄉庫收支月報表(113年5月)'!K33+'鄉庫收支月報表(113年6月)'!J33</f>
        <v>0</v>
      </c>
    </row>
    <row r="34" spans="1:11" ht="19.5" customHeight="1" x14ac:dyDescent="0.3">
      <c r="A34" s="1039"/>
      <c r="B34" s="1039"/>
      <c r="C34" s="1039" t="s">
        <v>912</v>
      </c>
      <c r="D34" s="1039"/>
      <c r="E34" s="1039"/>
      <c r="F34" s="1195">
        <f t="shared" si="9"/>
        <v>0</v>
      </c>
      <c r="G34" s="1195">
        <f t="shared" si="9"/>
        <v>0</v>
      </c>
      <c r="H34" s="1021">
        <v>0</v>
      </c>
      <c r="I34" s="1021">
        <f>'鄉庫收支月報表(113年5月)'!I34+'鄉庫收支月報表(113年6月)'!H34</f>
        <v>0</v>
      </c>
      <c r="J34" s="1021">
        <v>0</v>
      </c>
      <c r="K34" s="1021">
        <f>'鄉庫收支月報表(113年5月)'!K34+'鄉庫收支月報表(113年6月)'!J34</f>
        <v>0</v>
      </c>
    </row>
    <row r="35" spans="1:11" ht="19.5" customHeight="1" x14ac:dyDescent="0.3">
      <c r="A35" s="1039"/>
      <c r="B35" s="1039"/>
      <c r="C35" s="1039" t="s">
        <v>913</v>
      </c>
      <c r="D35" s="1039"/>
      <c r="E35" s="1039"/>
      <c r="F35" s="1195">
        <f t="shared" si="9"/>
        <v>0</v>
      </c>
      <c r="G35" s="1195">
        <f t="shared" si="9"/>
        <v>0</v>
      </c>
      <c r="H35" s="1021">
        <v>0</v>
      </c>
      <c r="I35" s="1021">
        <f>'鄉庫收支月報表(113年5月)'!I35+'鄉庫收支月報表(113年6月)'!H35</f>
        <v>0</v>
      </c>
      <c r="J35" s="1021">
        <v>0</v>
      </c>
      <c r="K35" s="1021">
        <f>'鄉庫收支月報表(113年5月)'!K35+'鄉庫收支月報表(113年6月)'!J35</f>
        <v>0</v>
      </c>
    </row>
    <row r="36" spans="1:11" ht="19.5" customHeight="1" x14ac:dyDescent="0.3">
      <c r="A36" s="1039"/>
      <c r="B36" s="1039"/>
      <c r="C36" s="1039" t="s">
        <v>914</v>
      </c>
      <c r="D36" s="1039"/>
      <c r="E36" s="1039"/>
      <c r="F36" s="1195">
        <f t="shared" si="9"/>
        <v>177441</v>
      </c>
      <c r="G36" s="1195">
        <f t="shared" si="9"/>
        <v>908874</v>
      </c>
      <c r="H36" s="1021">
        <v>174057</v>
      </c>
      <c r="I36" s="1021">
        <f>'鄉庫收支月報表(113年5月)'!I36+'鄉庫收支月報表(113年6月)'!H36</f>
        <v>862626</v>
      </c>
      <c r="J36" s="1021">
        <v>3384</v>
      </c>
      <c r="K36" s="1021">
        <f>'鄉庫收支月報表(113年5月)'!K36+'鄉庫收支月報表(113年6月)'!J36</f>
        <v>46248</v>
      </c>
    </row>
    <row r="37" spans="1:11" ht="19.5" customHeight="1" x14ac:dyDescent="0.3">
      <c r="A37" s="1039"/>
      <c r="B37" s="1039" t="s">
        <v>962</v>
      </c>
      <c r="C37" s="1039"/>
      <c r="D37" s="1039"/>
      <c r="E37" s="1039"/>
      <c r="F37" s="1195">
        <f t="shared" si="9"/>
        <v>0</v>
      </c>
      <c r="G37" s="1195">
        <f t="shared" si="9"/>
        <v>0</v>
      </c>
      <c r="H37" s="1021">
        <f>SUM(H38)</f>
        <v>0</v>
      </c>
      <c r="I37" s="1021">
        <f t="shared" ref="I37:K37" si="10">SUM(I38)</f>
        <v>0</v>
      </c>
      <c r="J37" s="1021">
        <f t="shared" si="10"/>
        <v>0</v>
      </c>
      <c r="K37" s="1021">
        <f t="shared" si="10"/>
        <v>0</v>
      </c>
    </row>
    <row r="38" spans="1:11" ht="19.5" customHeight="1" x14ac:dyDescent="0.3">
      <c r="A38" s="1039"/>
      <c r="B38" s="1039"/>
      <c r="C38" s="1039" t="s">
        <v>915</v>
      </c>
      <c r="D38" s="1039"/>
      <c r="E38" s="1039"/>
      <c r="F38" s="1195">
        <f t="shared" si="9"/>
        <v>0</v>
      </c>
      <c r="G38" s="1195">
        <f t="shared" si="9"/>
        <v>0</v>
      </c>
      <c r="H38" s="1021">
        <f>SUM(H39:H42)</f>
        <v>0</v>
      </c>
      <c r="I38" s="1021">
        <f t="shared" ref="I38:K38" si="11">SUM(I39:I42)</f>
        <v>0</v>
      </c>
      <c r="J38" s="1021">
        <f t="shared" si="11"/>
        <v>0</v>
      </c>
      <c r="K38" s="1021">
        <f t="shared" si="11"/>
        <v>0</v>
      </c>
    </row>
    <row r="39" spans="1:11" ht="19.5" customHeight="1" x14ac:dyDescent="0.3">
      <c r="A39" s="1039"/>
      <c r="B39" s="1039"/>
      <c r="C39" s="1039"/>
      <c r="D39" s="1039" t="s">
        <v>916</v>
      </c>
      <c r="E39" s="1039"/>
      <c r="F39" s="1195">
        <f t="shared" si="9"/>
        <v>0</v>
      </c>
      <c r="G39" s="1195">
        <f t="shared" si="9"/>
        <v>0</v>
      </c>
      <c r="H39" s="1021">
        <v>0</v>
      </c>
      <c r="I39" s="1021">
        <f>'鄉庫收支月報表(113年5月)'!I39+'鄉庫收支月報表(113年6月)'!H39</f>
        <v>0</v>
      </c>
      <c r="J39" s="1021">
        <v>0</v>
      </c>
      <c r="K39" s="1021">
        <f>'鄉庫收支月報表(113年5月)'!K39+'鄉庫收支月報表(113年6月)'!J39</f>
        <v>0</v>
      </c>
    </row>
    <row r="40" spans="1:11" ht="19.5" customHeight="1" x14ac:dyDescent="0.3">
      <c r="A40" s="1039"/>
      <c r="B40" s="1039"/>
      <c r="C40" s="1039"/>
      <c r="D40" s="1039" t="s">
        <v>917</v>
      </c>
      <c r="E40" s="1039"/>
      <c r="F40" s="1195">
        <f t="shared" si="9"/>
        <v>0</v>
      </c>
      <c r="G40" s="1195">
        <f t="shared" si="9"/>
        <v>0</v>
      </c>
      <c r="H40" s="1021">
        <v>0</v>
      </c>
      <c r="I40" s="1021">
        <f>'鄉庫收支月報表(113年5月)'!I40+'鄉庫收支月報表(113年6月)'!H40</f>
        <v>0</v>
      </c>
      <c r="J40" s="1021">
        <v>0</v>
      </c>
      <c r="K40" s="1021">
        <f>'鄉庫收支月報表(113年5月)'!K40+'鄉庫收支月報表(113年6月)'!J40</f>
        <v>0</v>
      </c>
    </row>
    <row r="41" spans="1:11" ht="19.5" customHeight="1" x14ac:dyDescent="0.3">
      <c r="A41" s="1039"/>
      <c r="B41" s="1039"/>
      <c r="C41" s="1039"/>
      <c r="D41" s="1039" t="s">
        <v>918</v>
      </c>
      <c r="E41" s="1039"/>
      <c r="F41" s="1195">
        <f t="shared" si="9"/>
        <v>0</v>
      </c>
      <c r="G41" s="1195">
        <f t="shared" si="9"/>
        <v>0</v>
      </c>
      <c r="H41" s="1021">
        <v>0</v>
      </c>
      <c r="I41" s="1021">
        <f>'鄉庫收支月報表(113年5月)'!I41+'鄉庫收支月報表(113年6月)'!H41</f>
        <v>0</v>
      </c>
      <c r="J41" s="1021">
        <v>0</v>
      </c>
      <c r="K41" s="1021">
        <f>'鄉庫收支月報表(113年5月)'!K41+'鄉庫收支月報表(113年6月)'!J41</f>
        <v>0</v>
      </c>
    </row>
    <row r="42" spans="1:11" ht="19.5" customHeight="1" x14ac:dyDescent="0.3">
      <c r="A42" s="1039"/>
      <c r="B42" s="1039"/>
      <c r="C42" s="1039"/>
      <c r="D42" s="1039" t="s">
        <v>904</v>
      </c>
      <c r="E42" s="1039"/>
      <c r="F42" s="1195">
        <f t="shared" si="9"/>
        <v>0</v>
      </c>
      <c r="G42" s="1195">
        <f t="shared" si="9"/>
        <v>0</v>
      </c>
      <c r="H42" s="1021"/>
      <c r="I42" s="1021">
        <f>'鄉庫收支月報表(113年5月)'!I42+'鄉庫收支月報表(113年6月)'!H42</f>
        <v>0</v>
      </c>
      <c r="J42" s="1021">
        <v>0</v>
      </c>
      <c r="K42" s="1021">
        <f>'鄉庫收支月報表(113年5月)'!K42+'鄉庫收支月報表(113年6月)'!J42</f>
        <v>0</v>
      </c>
    </row>
    <row r="43" spans="1:11" ht="19.5" customHeight="1" x14ac:dyDescent="0.3">
      <c r="A43" s="1039"/>
      <c r="B43" s="1042" t="s">
        <v>919</v>
      </c>
      <c r="C43" s="1039"/>
      <c r="D43" s="1039"/>
      <c r="E43" s="1039"/>
      <c r="F43" s="1195">
        <f>F37+F7</f>
        <v>21954765</v>
      </c>
      <c r="G43" s="1195">
        <f t="shared" ref="G43:K43" si="12">G37+G7</f>
        <v>148497503</v>
      </c>
      <c r="H43" s="1195">
        <f t="shared" si="12"/>
        <v>17542274</v>
      </c>
      <c r="I43" s="1195">
        <f t="shared" si="12"/>
        <v>131678629</v>
      </c>
      <c r="J43" s="1195">
        <f t="shared" si="12"/>
        <v>4412491</v>
      </c>
      <c r="K43" s="1195">
        <f t="shared" si="12"/>
        <v>16818874</v>
      </c>
    </row>
    <row r="44" spans="1:11" ht="19.5" customHeight="1" x14ac:dyDescent="0.3">
      <c r="A44" s="1039"/>
      <c r="B44" s="1039" t="s">
        <v>920</v>
      </c>
      <c r="C44" s="1039"/>
      <c r="D44" s="1039"/>
      <c r="E44" s="1039"/>
      <c r="F44" s="1021"/>
      <c r="G44" s="1021"/>
      <c r="H44" s="1043"/>
      <c r="I44" s="1044"/>
      <c r="J44" s="1044"/>
      <c r="K44" s="1045"/>
    </row>
    <row r="45" spans="1:11" ht="19.5" customHeight="1" x14ac:dyDescent="0.3">
      <c r="A45" s="1039"/>
      <c r="B45" s="1039" t="s">
        <v>921</v>
      </c>
      <c r="C45" s="1039"/>
      <c r="D45" s="1039"/>
      <c r="E45" s="1039"/>
      <c r="F45" s="1021"/>
      <c r="G45" s="1021"/>
      <c r="H45" s="1046"/>
      <c r="I45" s="1047"/>
      <c r="J45" s="1047"/>
      <c r="K45" s="1048"/>
    </row>
    <row r="46" spans="1:11" ht="19.5" customHeight="1" x14ac:dyDescent="0.3">
      <c r="A46" s="1039"/>
      <c r="B46" s="1039" t="s">
        <v>922</v>
      </c>
      <c r="C46" s="1039"/>
      <c r="D46" s="1039"/>
      <c r="E46" s="1039"/>
      <c r="F46" s="1021"/>
      <c r="G46" s="1021"/>
      <c r="H46" s="1046"/>
      <c r="I46" s="1047"/>
      <c r="J46" s="1047"/>
      <c r="K46" s="1048"/>
    </row>
    <row r="47" spans="1:11" ht="19.5" customHeight="1" x14ac:dyDescent="0.3">
      <c r="A47" s="1039"/>
      <c r="B47" s="1039" t="s">
        <v>923</v>
      </c>
      <c r="C47" s="1039"/>
      <c r="D47" s="1039"/>
      <c r="E47" s="1039"/>
      <c r="F47" s="1021"/>
      <c r="G47" s="1021"/>
      <c r="H47" s="1046"/>
      <c r="I47" s="1047"/>
      <c r="J47" s="1047"/>
      <c r="K47" s="1048"/>
    </row>
    <row r="48" spans="1:11" ht="19.5" customHeight="1" x14ac:dyDescent="0.3">
      <c r="A48" s="1039"/>
      <c r="B48" s="1039" t="s">
        <v>924</v>
      </c>
      <c r="C48" s="1039"/>
      <c r="D48" s="1039"/>
      <c r="E48" s="1039"/>
      <c r="F48" s="1021"/>
      <c r="G48" s="1021"/>
      <c r="H48" s="1046"/>
      <c r="I48" s="1047"/>
      <c r="J48" s="1047"/>
      <c r="K48" s="1048"/>
    </row>
    <row r="49" spans="1:11" ht="19.5" customHeight="1" x14ac:dyDescent="0.3">
      <c r="A49" s="1039" t="s">
        <v>925</v>
      </c>
      <c r="B49" s="1039"/>
      <c r="C49" s="1039"/>
      <c r="D49" s="1039"/>
      <c r="E49" s="1039"/>
      <c r="F49" s="1021"/>
      <c r="G49" s="1021"/>
      <c r="H49" s="1046"/>
      <c r="I49" s="1047"/>
      <c r="J49" s="1047"/>
      <c r="K49" s="1048"/>
    </row>
    <row r="50" spans="1:11" ht="19.5" customHeight="1" x14ac:dyDescent="0.3">
      <c r="A50" s="1039"/>
      <c r="B50" s="1039" t="s">
        <v>926</v>
      </c>
      <c r="C50" s="1039"/>
      <c r="D50" s="1039"/>
      <c r="E50" s="1039"/>
      <c r="F50" s="1021"/>
      <c r="G50" s="1021"/>
      <c r="H50" s="1046"/>
      <c r="I50" s="1047"/>
      <c r="J50" s="1047"/>
      <c r="K50" s="1048"/>
    </row>
    <row r="51" spans="1:11" ht="19.5" customHeight="1" x14ac:dyDescent="0.3">
      <c r="A51" s="1042" t="s">
        <v>2191</v>
      </c>
      <c r="B51" s="1039"/>
      <c r="C51" s="1039"/>
      <c r="D51" s="1039"/>
      <c r="E51" s="1049"/>
      <c r="F51" s="1195">
        <f>SUM(F43:F50)</f>
        <v>21954765</v>
      </c>
      <c r="G51" s="1195">
        <f>SUM(G43:G50)</f>
        <v>148497503</v>
      </c>
      <c r="H51" s="1046"/>
      <c r="I51" s="1047"/>
      <c r="J51" s="1047"/>
      <c r="K51" s="1048"/>
    </row>
    <row r="52" spans="1:11" ht="19.5" customHeight="1" x14ac:dyDescent="0.3">
      <c r="A52" s="1042" t="s">
        <v>927</v>
      </c>
      <c r="B52" s="1039"/>
      <c r="C52" s="1039"/>
      <c r="D52" s="1039"/>
      <c r="E52" s="1050"/>
      <c r="F52" s="1021">
        <f>'鄉庫收支月報表(113年5月)'!F128</f>
        <v>364876559</v>
      </c>
      <c r="G52" s="1021"/>
      <c r="H52" s="1046"/>
      <c r="I52" s="1047"/>
      <c r="J52" s="1047"/>
      <c r="K52" s="1048"/>
    </row>
    <row r="53" spans="1:11" ht="19.5" customHeight="1" x14ac:dyDescent="0.3">
      <c r="A53" s="1042" t="s">
        <v>2192</v>
      </c>
      <c r="B53" s="1039"/>
      <c r="C53" s="1039"/>
      <c r="D53" s="1039"/>
      <c r="E53" s="1050"/>
      <c r="F53" s="1195">
        <f>SUM(F51:F52)</f>
        <v>386831324</v>
      </c>
      <c r="G53" s="1021"/>
      <c r="H53" s="1051"/>
      <c r="I53" s="1052"/>
      <c r="J53" s="1052"/>
      <c r="K53" s="1053"/>
    </row>
    <row r="54" spans="1:11" ht="18.600000000000001" customHeight="1" x14ac:dyDescent="0.4">
      <c r="A54" s="1624" t="s">
        <v>2185</v>
      </c>
      <c r="B54" s="1624"/>
      <c r="C54" s="1624"/>
      <c r="D54" s="1624"/>
      <c r="E54" s="1625"/>
      <c r="F54" s="1628" t="s">
        <v>2186</v>
      </c>
      <c r="G54" s="1629"/>
      <c r="H54" s="1054" t="s">
        <v>2187</v>
      </c>
      <c r="I54" s="1055" t="s">
        <v>928</v>
      </c>
      <c r="J54" s="1054" t="s">
        <v>2188</v>
      </c>
      <c r="K54" s="1055" t="s">
        <v>929</v>
      </c>
    </row>
    <row r="55" spans="1:11" ht="18.600000000000001" customHeight="1" x14ac:dyDescent="0.4">
      <c r="A55" s="1626"/>
      <c r="B55" s="1626"/>
      <c r="C55" s="1626"/>
      <c r="D55" s="1626"/>
      <c r="E55" s="1627"/>
      <c r="F55" s="1056" t="s">
        <v>2189</v>
      </c>
      <c r="G55" s="1056" t="s">
        <v>2190</v>
      </c>
      <c r="H55" s="1056" t="s">
        <v>2189</v>
      </c>
      <c r="I55" s="1056" t="s">
        <v>2190</v>
      </c>
      <c r="J55" s="1056" t="s">
        <v>2189</v>
      </c>
      <c r="K55" s="1056" t="s">
        <v>2190</v>
      </c>
    </row>
    <row r="56" spans="1:11" ht="19.5" customHeight="1" x14ac:dyDescent="0.3">
      <c r="A56" s="1039"/>
      <c r="B56" s="1040" t="s">
        <v>930</v>
      </c>
      <c r="C56" s="1039"/>
      <c r="D56" s="1039"/>
      <c r="E56" s="1039"/>
      <c r="F56" s="1195">
        <f>H56+J56</f>
        <v>8903823</v>
      </c>
      <c r="G56" s="1195">
        <f>I56+K56</f>
        <v>58747842</v>
      </c>
      <c r="H56" s="1195">
        <f>H57+H62+H66+H71+H77+H82+H85+H88</f>
        <v>8903823</v>
      </c>
      <c r="I56" s="1195">
        <f t="shared" ref="I56:K56" si="13">I57+I62+I66+I71+I77+I82+I85+I88</f>
        <v>58747842</v>
      </c>
      <c r="J56" s="1195">
        <f t="shared" si="13"/>
        <v>0</v>
      </c>
      <c r="K56" s="1195">
        <f t="shared" si="13"/>
        <v>0</v>
      </c>
    </row>
    <row r="57" spans="1:11" ht="19.5" customHeight="1" x14ac:dyDescent="0.3">
      <c r="A57" s="1039"/>
      <c r="B57" s="1039"/>
      <c r="C57" s="1040" t="s">
        <v>931</v>
      </c>
      <c r="D57" s="1039"/>
      <c r="E57" s="1039"/>
      <c r="F57" s="1195">
        <f t="shared" ref="F57:G79" si="14">H57+J57</f>
        <v>5289209</v>
      </c>
      <c r="G57" s="1195">
        <f t="shared" si="14"/>
        <v>33730241</v>
      </c>
      <c r="H57" s="1195">
        <f>SUM(H58:H61)</f>
        <v>5289209</v>
      </c>
      <c r="I57" s="1195">
        <f t="shared" ref="I57:K57" si="15">SUM(I58:I61)</f>
        <v>33730241</v>
      </c>
      <c r="J57" s="1195">
        <f t="shared" si="15"/>
        <v>0</v>
      </c>
      <c r="K57" s="1195">
        <f t="shared" si="15"/>
        <v>0</v>
      </c>
    </row>
    <row r="58" spans="1:11" ht="19.5" customHeight="1" x14ac:dyDescent="0.3">
      <c r="A58" s="1039"/>
      <c r="B58" s="1039"/>
      <c r="C58" s="1040"/>
      <c r="D58" s="1039" t="s">
        <v>932</v>
      </c>
      <c r="E58" s="1039"/>
      <c r="F58" s="1195">
        <f t="shared" si="14"/>
        <v>1080611</v>
      </c>
      <c r="G58" s="1195">
        <f t="shared" si="14"/>
        <v>9400066</v>
      </c>
      <c r="H58" s="1021">
        <v>1080611</v>
      </c>
      <c r="I58" s="1021">
        <f>'鄉庫收支月報表(113年5月)'!I58+'鄉庫收支月報表(113年6月)'!H58</f>
        <v>9400066</v>
      </c>
      <c r="J58" s="1021">
        <v>0</v>
      </c>
      <c r="K58" s="1021">
        <f>'鄉庫收支月報表(113年5月)'!K58+'鄉庫收支月報表(113年6月)'!J58</f>
        <v>0</v>
      </c>
    </row>
    <row r="59" spans="1:11" ht="19.5" customHeight="1" x14ac:dyDescent="0.3">
      <c r="A59" s="1039"/>
      <c r="B59" s="1039"/>
      <c r="C59" s="1040"/>
      <c r="D59" s="1039" t="s">
        <v>933</v>
      </c>
      <c r="E59" s="1039"/>
      <c r="F59" s="1195">
        <f t="shared" si="14"/>
        <v>1284807</v>
      </c>
      <c r="G59" s="1195">
        <f t="shared" si="14"/>
        <v>8208512</v>
      </c>
      <c r="H59" s="1021">
        <v>1284807</v>
      </c>
      <c r="I59" s="1021">
        <f>'鄉庫收支月報表(113年5月)'!I59+'鄉庫收支月報表(113年6月)'!H59</f>
        <v>8208512</v>
      </c>
      <c r="J59" s="1021">
        <v>0</v>
      </c>
      <c r="K59" s="1021">
        <f>'鄉庫收支月報表(113年5月)'!K59+'鄉庫收支月報表(113年6月)'!J59</f>
        <v>0</v>
      </c>
    </row>
    <row r="60" spans="1:11" ht="19.5" customHeight="1" x14ac:dyDescent="0.3">
      <c r="A60" s="1039"/>
      <c r="B60" s="1039"/>
      <c r="C60" s="1040"/>
      <c r="D60" s="1039" t="s">
        <v>934</v>
      </c>
      <c r="E60" s="1039"/>
      <c r="F60" s="1195">
        <f t="shared" si="14"/>
        <v>2923006</v>
      </c>
      <c r="G60" s="1195">
        <f t="shared" si="14"/>
        <v>16066702</v>
      </c>
      <c r="H60" s="1021">
        <v>2923006</v>
      </c>
      <c r="I60" s="1021">
        <f>'鄉庫收支月報表(113年5月)'!I60+'鄉庫收支月報表(113年6月)'!H60</f>
        <v>16066702</v>
      </c>
      <c r="J60" s="1021">
        <v>0</v>
      </c>
      <c r="K60" s="1021">
        <f>'鄉庫收支月報表(113年5月)'!K60+'鄉庫收支月報表(113年6月)'!J60</f>
        <v>0</v>
      </c>
    </row>
    <row r="61" spans="1:11" ht="19.5" customHeight="1" x14ac:dyDescent="0.3">
      <c r="A61" s="1039"/>
      <c r="B61" s="1039"/>
      <c r="C61" s="1040"/>
      <c r="D61" s="1039" t="s">
        <v>935</v>
      </c>
      <c r="E61" s="1039"/>
      <c r="F61" s="1195">
        <f t="shared" si="14"/>
        <v>785</v>
      </c>
      <c r="G61" s="1195">
        <f t="shared" si="14"/>
        <v>54961</v>
      </c>
      <c r="H61" s="1021">
        <v>785</v>
      </c>
      <c r="I61" s="1021">
        <f>'鄉庫收支月報表(113年5月)'!I61+'鄉庫收支月報表(113年6月)'!H61</f>
        <v>54961</v>
      </c>
      <c r="J61" s="1021">
        <v>0</v>
      </c>
      <c r="K61" s="1021">
        <f>'鄉庫收支月報表(113年5月)'!K61+'鄉庫收支月報表(113年6月)'!J61</f>
        <v>0</v>
      </c>
    </row>
    <row r="62" spans="1:11" ht="19.5" customHeight="1" x14ac:dyDescent="0.3">
      <c r="A62" s="1039"/>
      <c r="B62" s="1039"/>
      <c r="C62" s="1040" t="s">
        <v>936</v>
      </c>
      <c r="D62" s="1039"/>
      <c r="E62" s="1039"/>
      <c r="F62" s="1195">
        <f t="shared" si="14"/>
        <v>193259</v>
      </c>
      <c r="G62" s="1195">
        <f t="shared" si="14"/>
        <v>2277188</v>
      </c>
      <c r="H62" s="1195">
        <f>SUM(H63:H65)</f>
        <v>193259</v>
      </c>
      <c r="I62" s="1195">
        <f t="shared" ref="I62:K62" si="16">SUM(I63:I65)</f>
        <v>2277188</v>
      </c>
      <c r="J62" s="1195">
        <f t="shared" si="16"/>
        <v>0</v>
      </c>
      <c r="K62" s="1195">
        <f t="shared" si="16"/>
        <v>0</v>
      </c>
    </row>
    <row r="63" spans="1:11" ht="19.5" customHeight="1" x14ac:dyDescent="0.3">
      <c r="A63" s="1039"/>
      <c r="B63" s="1039"/>
      <c r="C63" s="1040"/>
      <c r="D63" s="1039" t="s">
        <v>937</v>
      </c>
      <c r="E63" s="1039"/>
      <c r="F63" s="1195">
        <f t="shared" si="14"/>
        <v>0</v>
      </c>
      <c r="G63" s="1195">
        <f t="shared" si="14"/>
        <v>0</v>
      </c>
      <c r="H63" s="1021">
        <v>0</v>
      </c>
      <c r="I63" s="1021">
        <f>'鄉庫收支月報表(113年5月)'!I63+'鄉庫收支月報表(113年6月)'!H63</f>
        <v>0</v>
      </c>
      <c r="J63" s="1021">
        <v>0</v>
      </c>
      <c r="K63" s="1021">
        <f>'鄉庫收支月報表(113年5月)'!K63+'鄉庫收支月報表(113年6月)'!J63</f>
        <v>0</v>
      </c>
    </row>
    <row r="64" spans="1:11" ht="19.5" customHeight="1" x14ac:dyDescent="0.3">
      <c r="A64" s="1039"/>
      <c r="B64" s="1039"/>
      <c r="C64" s="1040"/>
      <c r="D64" s="1039" t="s">
        <v>938</v>
      </c>
      <c r="E64" s="1039"/>
      <c r="F64" s="1195">
        <f t="shared" si="14"/>
        <v>0</v>
      </c>
      <c r="G64" s="1195">
        <f t="shared" si="14"/>
        <v>0</v>
      </c>
      <c r="H64" s="1021">
        <v>0</v>
      </c>
      <c r="I64" s="1021">
        <f>'鄉庫收支月報表(113年5月)'!I64+'鄉庫收支月報表(113年6月)'!H64</f>
        <v>0</v>
      </c>
      <c r="J64" s="1021">
        <v>0</v>
      </c>
      <c r="K64" s="1021">
        <f>'鄉庫收支月報表(113年5月)'!K64+'鄉庫收支月報表(113年6月)'!J64</f>
        <v>0</v>
      </c>
    </row>
    <row r="65" spans="1:13" ht="19.5" customHeight="1" x14ac:dyDescent="0.3">
      <c r="A65" s="1039"/>
      <c r="B65" s="1039"/>
      <c r="C65" s="1040"/>
      <c r="D65" s="1039" t="s">
        <v>939</v>
      </c>
      <c r="E65" s="1039"/>
      <c r="F65" s="1195">
        <f t="shared" si="14"/>
        <v>193259</v>
      </c>
      <c r="G65" s="1195">
        <f t="shared" si="14"/>
        <v>2277188</v>
      </c>
      <c r="H65" s="1021">
        <v>193259</v>
      </c>
      <c r="I65" s="1021">
        <f>'鄉庫收支月報表(113年5月)'!I65+'鄉庫收支月報表(113年6月)'!H65</f>
        <v>2277188</v>
      </c>
      <c r="J65" s="1021">
        <v>0</v>
      </c>
      <c r="K65" s="1021">
        <f>'鄉庫收支月報表(113年5月)'!K65+'鄉庫收支月報表(113年6月)'!J65</f>
        <v>0</v>
      </c>
    </row>
    <row r="66" spans="1:13" ht="19.5" customHeight="1" x14ac:dyDescent="0.3">
      <c r="A66" s="1039"/>
      <c r="B66" s="1039"/>
      <c r="C66" s="1040" t="s">
        <v>940</v>
      </c>
      <c r="D66" s="1039"/>
      <c r="E66" s="1039"/>
      <c r="F66" s="1195">
        <f t="shared" si="14"/>
        <v>1067937</v>
      </c>
      <c r="G66" s="1195">
        <f t="shared" si="14"/>
        <v>7371693</v>
      </c>
      <c r="H66" s="1195">
        <f>SUM(H67:H70)</f>
        <v>1067937</v>
      </c>
      <c r="I66" s="1195">
        <f t="shared" ref="I66:K66" si="17">SUM(I67:I70)</f>
        <v>7371693</v>
      </c>
      <c r="J66" s="1195">
        <f t="shared" si="17"/>
        <v>0</v>
      </c>
      <c r="K66" s="1195">
        <f t="shared" si="17"/>
        <v>0</v>
      </c>
    </row>
    <row r="67" spans="1:13" ht="19.5" customHeight="1" x14ac:dyDescent="0.3">
      <c r="A67" s="1039"/>
      <c r="B67" s="1039"/>
      <c r="C67" s="1040"/>
      <c r="D67" s="1039" t="s">
        <v>941</v>
      </c>
      <c r="E67" s="1039"/>
      <c r="F67" s="1195">
        <f t="shared" si="14"/>
        <v>394518</v>
      </c>
      <c r="G67" s="1195">
        <f t="shared" si="14"/>
        <v>3400261</v>
      </c>
      <c r="H67" s="1021">
        <v>394518</v>
      </c>
      <c r="I67" s="1021">
        <f>'鄉庫收支月報表(113年5月)'!I67+'鄉庫收支月報表(113年6月)'!H67</f>
        <v>3400261</v>
      </c>
      <c r="J67" s="1021">
        <v>0</v>
      </c>
      <c r="K67" s="1021">
        <f>'鄉庫收支月報表(113年5月)'!K67+'鄉庫收支月報表(113年6月)'!J67</f>
        <v>0</v>
      </c>
    </row>
    <row r="68" spans="1:13" ht="19.5" customHeight="1" x14ac:dyDescent="0.3">
      <c r="A68" s="1039"/>
      <c r="B68" s="1039"/>
      <c r="C68" s="1040"/>
      <c r="D68" s="1039" t="s">
        <v>942</v>
      </c>
      <c r="E68" s="1039"/>
      <c r="F68" s="1195">
        <f t="shared" si="14"/>
        <v>0</v>
      </c>
      <c r="G68" s="1195">
        <f t="shared" si="14"/>
        <v>0</v>
      </c>
      <c r="H68" s="1021">
        <v>0</v>
      </c>
      <c r="I68" s="1021">
        <f>'鄉庫收支月報表(113年5月)'!I68+'鄉庫收支月報表(113年6月)'!H68</f>
        <v>0</v>
      </c>
      <c r="J68" s="1021">
        <v>0</v>
      </c>
      <c r="K68" s="1021">
        <f>'鄉庫收支月報表(113年5月)'!K68+'鄉庫收支月報表(113年6月)'!J68</f>
        <v>0</v>
      </c>
    </row>
    <row r="69" spans="1:13" ht="19.5" customHeight="1" x14ac:dyDescent="0.3">
      <c r="A69" s="1039"/>
      <c r="B69" s="1039"/>
      <c r="C69" s="1040"/>
      <c r="D69" s="1039" t="s">
        <v>943</v>
      </c>
      <c r="E69" s="1039"/>
      <c r="F69" s="1195">
        <f t="shared" si="14"/>
        <v>0</v>
      </c>
      <c r="G69" s="1195">
        <f t="shared" si="14"/>
        <v>0</v>
      </c>
      <c r="H69" s="1021">
        <v>0</v>
      </c>
      <c r="I69" s="1021">
        <f>'鄉庫收支月報表(113年5月)'!I69+'鄉庫收支月報表(113年6月)'!H69</f>
        <v>0</v>
      </c>
      <c r="J69" s="1021">
        <v>0</v>
      </c>
      <c r="K69" s="1021">
        <f>'鄉庫收支月報表(113年5月)'!K69+'鄉庫收支月報表(113年6月)'!J69</f>
        <v>0</v>
      </c>
    </row>
    <row r="70" spans="1:13" ht="19.5" customHeight="1" x14ac:dyDescent="0.3">
      <c r="A70" s="1039"/>
      <c r="B70" s="1039"/>
      <c r="C70" s="1040"/>
      <c r="D70" s="1039" t="s">
        <v>944</v>
      </c>
      <c r="E70" s="1039"/>
      <c r="F70" s="1195">
        <f t="shared" si="14"/>
        <v>673419</v>
      </c>
      <c r="G70" s="1195">
        <f t="shared" si="14"/>
        <v>3971432</v>
      </c>
      <c r="H70" s="1021">
        <v>673419</v>
      </c>
      <c r="I70" s="1021">
        <f>'鄉庫收支月報表(113年5月)'!I70+'鄉庫收支月報表(113年6月)'!H70</f>
        <v>3971432</v>
      </c>
      <c r="J70" s="1021">
        <v>0</v>
      </c>
      <c r="K70" s="1021">
        <f>'鄉庫收支月報表(113年5月)'!K70+'鄉庫收支月報表(113年6月)'!J70</f>
        <v>0</v>
      </c>
    </row>
    <row r="71" spans="1:13" ht="19.5" customHeight="1" x14ac:dyDescent="0.3">
      <c r="A71" s="1039"/>
      <c r="B71" s="1039"/>
      <c r="C71" s="1040" t="s">
        <v>945</v>
      </c>
      <c r="D71" s="1039"/>
      <c r="E71" s="1039"/>
      <c r="F71" s="1195">
        <f t="shared" si="14"/>
        <v>551888</v>
      </c>
      <c r="G71" s="1195">
        <f t="shared" si="14"/>
        <v>4391335</v>
      </c>
      <c r="H71" s="1195">
        <f>SUM(H72:H76)</f>
        <v>551888</v>
      </c>
      <c r="I71" s="1195">
        <f t="shared" ref="I71:K71" si="18">SUM(I72:I76)</f>
        <v>4391335</v>
      </c>
      <c r="J71" s="1195">
        <f t="shared" si="18"/>
        <v>0</v>
      </c>
      <c r="K71" s="1195">
        <f t="shared" si="18"/>
        <v>0</v>
      </c>
    </row>
    <row r="72" spans="1:13" ht="19.5" customHeight="1" x14ac:dyDescent="0.3">
      <c r="A72" s="1039"/>
      <c r="B72" s="1039"/>
      <c r="C72" s="1040"/>
      <c r="D72" s="1039" t="s">
        <v>946</v>
      </c>
      <c r="E72" s="1039"/>
      <c r="F72" s="1195">
        <f t="shared" si="14"/>
        <v>37879</v>
      </c>
      <c r="G72" s="1195">
        <f t="shared" si="14"/>
        <v>234196</v>
      </c>
      <c r="H72" s="1021">
        <v>37879</v>
      </c>
      <c r="I72" s="1021">
        <f>'鄉庫收支月報表(113年5月)'!I72+'鄉庫收支月報表(113年6月)'!H72</f>
        <v>234196</v>
      </c>
      <c r="J72" s="1021">
        <v>0</v>
      </c>
      <c r="K72" s="1021">
        <f>'鄉庫收支月報表(113年5月)'!K72+'鄉庫收支月報表(113年6月)'!J72</f>
        <v>0</v>
      </c>
    </row>
    <row r="73" spans="1:13" ht="19.5" customHeight="1" x14ac:dyDescent="0.3">
      <c r="A73" s="1039"/>
      <c r="B73" s="1039"/>
      <c r="C73" s="1040"/>
      <c r="D73" s="1039" t="s">
        <v>947</v>
      </c>
      <c r="E73" s="1039"/>
      <c r="F73" s="1195">
        <f t="shared" si="14"/>
        <v>0</v>
      </c>
      <c r="G73" s="1195">
        <f t="shared" si="14"/>
        <v>0</v>
      </c>
      <c r="H73" s="1021">
        <v>0</v>
      </c>
      <c r="I73" s="1021">
        <f>'鄉庫收支月報表(113年5月)'!I73+'鄉庫收支月報表(113年6月)'!H73</f>
        <v>0</v>
      </c>
      <c r="J73" s="1021">
        <v>0</v>
      </c>
      <c r="K73" s="1021">
        <f>'鄉庫收支月報表(113年5月)'!K73+'鄉庫收支月報表(113年6月)'!J73</f>
        <v>0</v>
      </c>
    </row>
    <row r="74" spans="1:13" ht="19.5" customHeight="1" x14ac:dyDescent="0.3">
      <c r="A74" s="1039"/>
      <c r="B74" s="1039"/>
      <c r="C74" s="1040"/>
      <c r="D74" s="1039" t="s">
        <v>948</v>
      </c>
      <c r="E74" s="1039"/>
      <c r="F74" s="1195">
        <f t="shared" si="14"/>
        <v>514009</v>
      </c>
      <c r="G74" s="1195">
        <f t="shared" si="14"/>
        <v>4157139</v>
      </c>
      <c r="H74" s="1021">
        <v>514009</v>
      </c>
      <c r="I74" s="1021">
        <f>'鄉庫收支月報表(113年5月)'!I74+'鄉庫收支月報表(113年6月)'!H74</f>
        <v>4157139</v>
      </c>
      <c r="J74" s="1021">
        <v>0</v>
      </c>
      <c r="K74" s="1021">
        <f>'鄉庫收支月報表(113年5月)'!K74+'鄉庫收支月報表(113年6月)'!J74</f>
        <v>0</v>
      </c>
    </row>
    <row r="75" spans="1:13" ht="19.5" customHeight="1" x14ac:dyDescent="0.3">
      <c r="A75" s="1039"/>
      <c r="B75" s="1039"/>
      <c r="C75" s="1040"/>
      <c r="D75" s="1039" t="s">
        <v>949</v>
      </c>
      <c r="E75" s="1039"/>
      <c r="F75" s="1195">
        <f t="shared" si="14"/>
        <v>0</v>
      </c>
      <c r="G75" s="1195">
        <f t="shared" si="14"/>
        <v>0</v>
      </c>
      <c r="H75" s="1021">
        <v>0</v>
      </c>
      <c r="I75" s="1021">
        <f>'鄉庫收支月報表(113年5月)'!I75+'鄉庫收支月報表(113年6月)'!H75</f>
        <v>0</v>
      </c>
      <c r="J75" s="1021">
        <v>0</v>
      </c>
      <c r="K75" s="1021">
        <f>'鄉庫收支月報表(113年5月)'!K75+'鄉庫收支月報表(113年6月)'!J75</f>
        <v>0</v>
      </c>
    </row>
    <row r="76" spans="1:13" ht="19.5" customHeight="1" x14ac:dyDescent="0.3">
      <c r="A76" s="1039"/>
      <c r="B76" s="1039"/>
      <c r="C76" s="1040"/>
      <c r="D76" s="1039" t="s">
        <v>950</v>
      </c>
      <c r="E76" s="1039"/>
      <c r="F76" s="1195">
        <f t="shared" si="14"/>
        <v>0</v>
      </c>
      <c r="G76" s="1195">
        <f t="shared" si="14"/>
        <v>0</v>
      </c>
      <c r="H76" s="1021">
        <v>0</v>
      </c>
      <c r="I76" s="1021">
        <f>'鄉庫收支月報表(113年5月)'!I76+'鄉庫收支月報表(113年6月)'!H76</f>
        <v>0</v>
      </c>
      <c r="J76" s="1021">
        <v>0</v>
      </c>
      <c r="K76" s="1021">
        <f>'鄉庫收支月報表(113年5月)'!K76+'鄉庫收支月報表(113年6月)'!J76</f>
        <v>0</v>
      </c>
    </row>
    <row r="77" spans="1:13" ht="19.5" customHeight="1" x14ac:dyDescent="0.3">
      <c r="A77" s="1039"/>
      <c r="B77" s="1039"/>
      <c r="C77" s="1039" t="s">
        <v>951</v>
      </c>
      <c r="D77" s="1039"/>
      <c r="E77" s="1039"/>
      <c r="F77" s="1195">
        <f t="shared" si="14"/>
        <v>971430</v>
      </c>
      <c r="G77" s="1195">
        <f t="shared" si="14"/>
        <v>7637671</v>
      </c>
      <c r="H77" s="1195">
        <f>SUM(H78:H79)</f>
        <v>971430</v>
      </c>
      <c r="I77" s="1195">
        <f t="shared" ref="I77:K77" si="19">SUM(I78:I79)</f>
        <v>7637671</v>
      </c>
      <c r="J77" s="1195">
        <f t="shared" si="19"/>
        <v>0</v>
      </c>
      <c r="K77" s="1195">
        <f t="shared" si="19"/>
        <v>0</v>
      </c>
    </row>
    <row r="78" spans="1:13" ht="19.5" customHeight="1" x14ac:dyDescent="0.3">
      <c r="A78" s="1039"/>
      <c r="B78" s="1039"/>
      <c r="C78" s="1039"/>
      <c r="D78" s="1039" t="s">
        <v>952</v>
      </c>
      <c r="E78" s="1039"/>
      <c r="F78" s="1195">
        <f t="shared" si="14"/>
        <v>22356</v>
      </c>
      <c r="G78" s="1195">
        <f t="shared" si="14"/>
        <v>56432</v>
      </c>
      <c r="H78" s="1021">
        <v>22356</v>
      </c>
      <c r="I78" s="1021">
        <f>'鄉庫收支月報表(113年5月)'!I78+'鄉庫收支月報表(113年6月)'!H78</f>
        <v>56432</v>
      </c>
      <c r="J78" s="1021">
        <v>0</v>
      </c>
      <c r="K78" s="1021">
        <f>'鄉庫收支月報表(113年5月)'!K78+'鄉庫收支月報表(113年6月)'!J78</f>
        <v>0</v>
      </c>
    </row>
    <row r="79" spans="1:13" ht="19.5" customHeight="1" x14ac:dyDescent="0.3">
      <c r="A79" s="1039"/>
      <c r="B79" s="1039"/>
      <c r="C79" s="1039"/>
      <c r="D79" s="1039" t="s">
        <v>953</v>
      </c>
      <c r="E79" s="1039"/>
      <c r="F79" s="1195">
        <f t="shared" si="14"/>
        <v>949074</v>
      </c>
      <c r="G79" s="1195">
        <f t="shared" si="14"/>
        <v>7581239</v>
      </c>
      <c r="H79" s="1021">
        <v>949074</v>
      </c>
      <c r="I79" s="1021">
        <f>'鄉庫收支月報表(113年5月)'!I79+'鄉庫收支月報表(113年6月)'!H79</f>
        <v>7581239</v>
      </c>
      <c r="J79" s="1021">
        <v>0</v>
      </c>
      <c r="K79" s="1021">
        <f>'鄉庫收支月報表(113年5月)'!K79+'鄉庫收支月報表(113年6月)'!J79</f>
        <v>0</v>
      </c>
    </row>
    <row r="80" spans="1:13" ht="23.25" customHeight="1" x14ac:dyDescent="0.4">
      <c r="A80" s="1624" t="s">
        <v>2185</v>
      </c>
      <c r="B80" s="1624"/>
      <c r="C80" s="1624"/>
      <c r="D80" s="1624"/>
      <c r="E80" s="1625"/>
      <c r="F80" s="1628" t="s">
        <v>2186</v>
      </c>
      <c r="G80" s="1629"/>
      <c r="H80" s="1054" t="s">
        <v>2187</v>
      </c>
      <c r="I80" s="1055" t="s">
        <v>928</v>
      </c>
      <c r="J80" s="1054" t="s">
        <v>2188</v>
      </c>
      <c r="K80" s="1055" t="s">
        <v>929</v>
      </c>
      <c r="L80" s="1023"/>
      <c r="M80" s="1057"/>
    </row>
    <row r="81" spans="1:13" ht="23.25" customHeight="1" x14ac:dyDescent="0.4">
      <c r="A81" s="1626"/>
      <c r="B81" s="1626"/>
      <c r="C81" s="1626"/>
      <c r="D81" s="1626"/>
      <c r="E81" s="1627"/>
      <c r="F81" s="1056" t="s">
        <v>2189</v>
      </c>
      <c r="G81" s="1056" t="s">
        <v>2190</v>
      </c>
      <c r="H81" s="1056" t="s">
        <v>2189</v>
      </c>
      <c r="I81" s="1056" t="s">
        <v>2190</v>
      </c>
      <c r="J81" s="1056" t="s">
        <v>2189</v>
      </c>
      <c r="K81" s="1056" t="s">
        <v>2190</v>
      </c>
      <c r="L81" s="1023"/>
      <c r="M81" s="1058"/>
    </row>
    <row r="82" spans="1:13" ht="19.5" customHeight="1" x14ac:dyDescent="0.3">
      <c r="A82" s="1039"/>
      <c r="B82" s="1039"/>
      <c r="C82" s="1039" t="s">
        <v>954</v>
      </c>
      <c r="D82" s="1039"/>
      <c r="E82" s="1039"/>
      <c r="F82" s="1195">
        <f>H82+J82</f>
        <v>830100</v>
      </c>
      <c r="G82" s="1195">
        <f>I82+K82</f>
        <v>3155714</v>
      </c>
      <c r="H82" s="1195">
        <f>SUM(H83:H84)</f>
        <v>830100</v>
      </c>
      <c r="I82" s="1195">
        <f t="shared" ref="I82:K82" si="20">SUM(I83:I84)</f>
        <v>3155714</v>
      </c>
      <c r="J82" s="1195">
        <f t="shared" si="20"/>
        <v>0</v>
      </c>
      <c r="K82" s="1195">
        <f t="shared" si="20"/>
        <v>0</v>
      </c>
    </row>
    <row r="83" spans="1:13" ht="19.5" customHeight="1" x14ac:dyDescent="0.3">
      <c r="A83" s="1039"/>
      <c r="B83" s="1039"/>
      <c r="C83" s="1039"/>
      <c r="D83" s="1039" t="s">
        <v>955</v>
      </c>
      <c r="E83" s="1039"/>
      <c r="F83" s="1195">
        <f t="shared" ref="F83:G98" si="21">H83+J83</f>
        <v>830100</v>
      </c>
      <c r="G83" s="1195">
        <f t="shared" si="21"/>
        <v>3155714</v>
      </c>
      <c r="H83" s="1021">
        <v>830100</v>
      </c>
      <c r="I83" s="1021">
        <f>'鄉庫收支月報表(113年5月)'!I83+'鄉庫收支月報表(113年6月)'!H83</f>
        <v>3155714</v>
      </c>
      <c r="J83" s="1021">
        <v>0</v>
      </c>
      <c r="K83" s="1021">
        <f>'鄉庫收支月報表(113年5月)'!K83+'鄉庫收支月報表(113年6月)'!J83</f>
        <v>0</v>
      </c>
    </row>
    <row r="84" spans="1:13" ht="19.5" customHeight="1" x14ac:dyDescent="0.3">
      <c r="A84" s="1039"/>
      <c r="B84" s="1039"/>
      <c r="C84" s="1039"/>
      <c r="D84" s="1039" t="s">
        <v>956</v>
      </c>
      <c r="E84" s="1039"/>
      <c r="F84" s="1195">
        <f t="shared" si="21"/>
        <v>0</v>
      </c>
      <c r="G84" s="1195">
        <f t="shared" si="21"/>
        <v>0</v>
      </c>
      <c r="H84" s="1021">
        <v>0</v>
      </c>
      <c r="I84" s="1021">
        <f>'鄉庫收支月報表(113年5月)'!I84+'鄉庫收支月報表(113年6月)'!H84</f>
        <v>0</v>
      </c>
      <c r="J84" s="1021">
        <v>0</v>
      </c>
      <c r="K84" s="1021">
        <f>'鄉庫收支月報表(113年5月)'!K84+'鄉庫收支月報表(113年6月)'!J84</f>
        <v>0</v>
      </c>
    </row>
    <row r="85" spans="1:13" ht="19.5" customHeight="1" x14ac:dyDescent="0.3">
      <c r="A85" s="1039"/>
      <c r="B85" s="1039"/>
      <c r="C85" s="1039" t="s">
        <v>957</v>
      </c>
      <c r="D85" s="1039"/>
      <c r="E85" s="1039"/>
      <c r="F85" s="1195">
        <f t="shared" si="21"/>
        <v>0</v>
      </c>
      <c r="G85" s="1195">
        <f t="shared" si="21"/>
        <v>0</v>
      </c>
      <c r="H85" s="1195">
        <f>SUM(H86:H87)</f>
        <v>0</v>
      </c>
      <c r="I85" s="1195">
        <f t="shared" ref="I85:K85" si="22">SUM(I86:I87)</f>
        <v>0</v>
      </c>
      <c r="J85" s="1195">
        <f t="shared" si="22"/>
        <v>0</v>
      </c>
      <c r="K85" s="1195">
        <f t="shared" si="22"/>
        <v>0</v>
      </c>
    </row>
    <row r="86" spans="1:13" ht="19.5" customHeight="1" x14ac:dyDescent="0.3">
      <c r="A86" s="1039"/>
      <c r="B86" s="1039"/>
      <c r="C86" s="1039"/>
      <c r="D86" s="1039" t="s">
        <v>958</v>
      </c>
      <c r="E86" s="1039"/>
      <c r="F86" s="1195">
        <f t="shared" si="21"/>
        <v>0</v>
      </c>
      <c r="G86" s="1195">
        <f t="shared" si="21"/>
        <v>0</v>
      </c>
      <c r="H86" s="1021">
        <v>0</v>
      </c>
      <c r="I86" s="1021">
        <f>'鄉庫收支月報表(113年5月)'!I86+'鄉庫收支月報表(113年6月)'!H86</f>
        <v>0</v>
      </c>
      <c r="J86" s="1021">
        <v>0</v>
      </c>
      <c r="K86" s="1021">
        <f>'鄉庫收支月報表(113年5月)'!K86+'鄉庫收支月報表(113年6月)'!J86</f>
        <v>0</v>
      </c>
    </row>
    <row r="87" spans="1:13" ht="19.5" customHeight="1" x14ac:dyDescent="0.3">
      <c r="A87" s="1039"/>
      <c r="B87" s="1039"/>
      <c r="C87" s="1039"/>
      <c r="D87" s="1039" t="s">
        <v>959</v>
      </c>
      <c r="E87" s="1039"/>
      <c r="F87" s="1195">
        <f t="shared" si="21"/>
        <v>0</v>
      </c>
      <c r="G87" s="1195">
        <f t="shared" si="21"/>
        <v>0</v>
      </c>
      <c r="H87" s="1021">
        <v>0</v>
      </c>
      <c r="I87" s="1021">
        <f>'鄉庫收支月報表(113年5月)'!I87+'鄉庫收支月報表(113年6月)'!H87</f>
        <v>0</v>
      </c>
      <c r="J87" s="1021">
        <v>0</v>
      </c>
      <c r="K87" s="1021">
        <f>'鄉庫收支月報表(113年5月)'!K87+'鄉庫收支月報表(113年6月)'!J87</f>
        <v>0</v>
      </c>
    </row>
    <row r="88" spans="1:13" ht="19.5" customHeight="1" x14ac:dyDescent="0.3">
      <c r="A88" s="1039"/>
      <c r="B88" s="1039"/>
      <c r="C88" s="1039" t="s">
        <v>960</v>
      </c>
      <c r="D88" s="1039"/>
      <c r="E88" s="1039"/>
      <c r="F88" s="1195">
        <f t="shared" si="21"/>
        <v>0</v>
      </c>
      <c r="G88" s="1195">
        <f t="shared" si="21"/>
        <v>184000</v>
      </c>
      <c r="H88" s="1195">
        <f>SUM(H89:H90)</f>
        <v>0</v>
      </c>
      <c r="I88" s="1195">
        <f t="shared" ref="I88:K88" si="23">SUM(I89:I90)</f>
        <v>184000</v>
      </c>
      <c r="J88" s="1195">
        <f t="shared" si="23"/>
        <v>0</v>
      </c>
      <c r="K88" s="1195">
        <f t="shared" si="23"/>
        <v>0</v>
      </c>
    </row>
    <row r="89" spans="1:13" ht="19.5" customHeight="1" x14ac:dyDescent="0.3">
      <c r="A89" s="1039"/>
      <c r="B89" s="1039"/>
      <c r="C89" s="1039"/>
      <c r="D89" s="1039" t="s">
        <v>961</v>
      </c>
      <c r="E89" s="1039"/>
      <c r="F89" s="1195">
        <f t="shared" si="21"/>
        <v>0</v>
      </c>
      <c r="G89" s="1195">
        <f t="shared" si="21"/>
        <v>0</v>
      </c>
      <c r="H89" s="1021">
        <v>0</v>
      </c>
      <c r="I89" s="1021">
        <f>'鄉庫收支月報表(113年5月)'!I89+'鄉庫收支月報表(113年6月)'!H89</f>
        <v>0</v>
      </c>
      <c r="J89" s="1021">
        <v>0</v>
      </c>
      <c r="K89" s="1021">
        <f>'鄉庫收支月報表(113年5月)'!K89+'鄉庫收支月報表(113年6月)'!J89</f>
        <v>0</v>
      </c>
    </row>
    <row r="90" spans="1:13" ht="19.5" customHeight="1" x14ac:dyDescent="0.3">
      <c r="A90" s="1039"/>
      <c r="B90" s="1039"/>
      <c r="C90" s="1039" t="s">
        <v>883</v>
      </c>
      <c r="D90" s="1039" t="s">
        <v>2198</v>
      </c>
      <c r="E90" s="1039"/>
      <c r="F90" s="1195">
        <f t="shared" si="21"/>
        <v>0</v>
      </c>
      <c r="G90" s="1195">
        <f t="shared" si="21"/>
        <v>184000</v>
      </c>
      <c r="H90" s="1021">
        <v>0</v>
      </c>
      <c r="I90" s="1021">
        <f>'鄉庫收支月報表(113年5月)'!I90+'鄉庫收支月報表(113年6月)'!H90</f>
        <v>184000</v>
      </c>
      <c r="J90" s="1021">
        <v>0</v>
      </c>
      <c r="K90" s="1021">
        <f>'鄉庫收支月報表(113年5月)'!K90+'鄉庫收支月報表(113年6月)'!J90</f>
        <v>0</v>
      </c>
    </row>
    <row r="91" spans="1:13" ht="19.5" customHeight="1" x14ac:dyDescent="0.3">
      <c r="A91" s="1039"/>
      <c r="B91" s="1040" t="s">
        <v>962</v>
      </c>
      <c r="C91" s="1039"/>
      <c r="D91" s="1039"/>
      <c r="E91" s="1039"/>
      <c r="F91" s="1195">
        <f t="shared" si="21"/>
        <v>9730037</v>
      </c>
      <c r="G91" s="1195">
        <f t="shared" si="21"/>
        <v>50651305</v>
      </c>
      <c r="H91" s="1195">
        <f>H92+H97+H101+H108+H114+H117</f>
        <v>755155</v>
      </c>
      <c r="I91" s="1195">
        <f t="shared" ref="I91:K91" si="24">I92+I97+I101+I108+I114+I117</f>
        <v>5179325</v>
      </c>
      <c r="J91" s="1195">
        <f t="shared" si="24"/>
        <v>8974882</v>
      </c>
      <c r="K91" s="1195">
        <f t="shared" si="24"/>
        <v>45471980</v>
      </c>
    </row>
    <row r="92" spans="1:13" ht="19.5" customHeight="1" x14ac:dyDescent="0.3">
      <c r="A92" s="1039"/>
      <c r="B92" s="1039"/>
      <c r="C92" s="1040" t="s">
        <v>931</v>
      </c>
      <c r="D92" s="1039"/>
      <c r="E92" s="1039"/>
      <c r="F92" s="1195">
        <f t="shared" si="21"/>
        <v>565086</v>
      </c>
      <c r="G92" s="1195">
        <f t="shared" si="21"/>
        <v>2320009</v>
      </c>
      <c r="H92" s="1195">
        <f>SUM(H93:H96)</f>
        <v>57875</v>
      </c>
      <c r="I92" s="1195">
        <f t="shared" ref="I92:K92" si="25">SUM(I93:I96)</f>
        <v>261904</v>
      </c>
      <c r="J92" s="1195">
        <f t="shared" si="25"/>
        <v>507211</v>
      </c>
      <c r="K92" s="1195">
        <f t="shared" si="25"/>
        <v>2058105</v>
      </c>
    </row>
    <row r="93" spans="1:13" ht="19.5" customHeight="1" x14ac:dyDescent="0.3">
      <c r="A93" s="1039"/>
      <c r="B93" s="1039"/>
      <c r="C93" s="1040"/>
      <c r="D93" s="1039" t="s">
        <v>932</v>
      </c>
      <c r="E93" s="1039"/>
      <c r="F93" s="1195">
        <f t="shared" si="21"/>
        <v>0</v>
      </c>
      <c r="G93" s="1195">
        <f t="shared" si="21"/>
        <v>104429</v>
      </c>
      <c r="H93" s="1021">
        <v>0</v>
      </c>
      <c r="I93" s="1021">
        <f>'鄉庫收支月報表(113年5月)'!I93+'鄉庫收支月報表(113年6月)'!H93</f>
        <v>104429</v>
      </c>
      <c r="J93" s="1021">
        <v>0</v>
      </c>
      <c r="K93" s="1021">
        <f>'鄉庫收支月報表(113年5月)'!K93+'鄉庫收支月報表(113年6月)'!J93</f>
        <v>0</v>
      </c>
    </row>
    <row r="94" spans="1:13" ht="19.5" customHeight="1" x14ac:dyDescent="0.3">
      <c r="A94" s="1039"/>
      <c r="B94" s="1039"/>
      <c r="C94" s="1040"/>
      <c r="D94" s="1039" t="s">
        <v>933</v>
      </c>
      <c r="E94" s="1039"/>
      <c r="F94" s="1195">
        <f t="shared" si="21"/>
        <v>57875</v>
      </c>
      <c r="G94" s="1195">
        <f t="shared" si="21"/>
        <v>157475</v>
      </c>
      <c r="H94" s="1021">
        <v>57875</v>
      </c>
      <c r="I94" s="1021">
        <f>'鄉庫收支月報表(113年5月)'!I94+'鄉庫收支月報表(113年6月)'!H94</f>
        <v>157475</v>
      </c>
      <c r="J94" s="1021">
        <v>0</v>
      </c>
      <c r="K94" s="1021">
        <f>'鄉庫收支月報表(113年5月)'!K94+'鄉庫收支月報表(113年6月)'!J94</f>
        <v>0</v>
      </c>
    </row>
    <row r="95" spans="1:13" ht="19.5" customHeight="1" x14ac:dyDescent="0.3">
      <c r="A95" s="1039"/>
      <c r="B95" s="1039"/>
      <c r="C95" s="1040"/>
      <c r="D95" s="1039" t="s">
        <v>934</v>
      </c>
      <c r="E95" s="1039"/>
      <c r="F95" s="1195">
        <f t="shared" si="21"/>
        <v>507211</v>
      </c>
      <c r="G95" s="1195">
        <f t="shared" si="21"/>
        <v>2058105</v>
      </c>
      <c r="H95" s="1021">
        <v>0</v>
      </c>
      <c r="I95" s="1021">
        <f>'鄉庫收支月報表(113年5月)'!I95+'鄉庫收支月報表(113年6月)'!H95</f>
        <v>0</v>
      </c>
      <c r="J95" s="1021">
        <v>507211</v>
      </c>
      <c r="K95" s="1021">
        <f>'鄉庫收支月報表(113年5月)'!K95+'鄉庫收支月報表(113年6月)'!J95</f>
        <v>2058105</v>
      </c>
    </row>
    <row r="96" spans="1:13" ht="19.5" customHeight="1" x14ac:dyDescent="0.3">
      <c r="A96" s="1039"/>
      <c r="B96" s="1039"/>
      <c r="C96" s="1040"/>
      <c r="D96" s="1039" t="s">
        <v>935</v>
      </c>
      <c r="E96" s="1039"/>
      <c r="F96" s="1195">
        <f t="shared" si="21"/>
        <v>0</v>
      </c>
      <c r="G96" s="1195">
        <f t="shared" si="21"/>
        <v>0</v>
      </c>
      <c r="H96" s="1021">
        <v>0</v>
      </c>
      <c r="I96" s="1021">
        <f>'鄉庫收支月報表(113年5月)'!I96+'鄉庫收支月報表(113年6月)'!H96</f>
        <v>0</v>
      </c>
      <c r="J96" s="1021">
        <v>0</v>
      </c>
      <c r="K96" s="1021">
        <f>'鄉庫收支月報表(113年5月)'!K96+'鄉庫收支月報表(113年6月)'!J96</f>
        <v>0</v>
      </c>
    </row>
    <row r="97" spans="1:11" ht="19.5" customHeight="1" x14ac:dyDescent="0.3">
      <c r="A97" s="1039"/>
      <c r="B97" s="1039"/>
      <c r="C97" s="1040" t="s">
        <v>936</v>
      </c>
      <c r="D97" s="1039"/>
      <c r="E97" s="1039"/>
      <c r="F97" s="1195">
        <f t="shared" si="21"/>
        <v>0</v>
      </c>
      <c r="G97" s="1195">
        <f t="shared" si="21"/>
        <v>0</v>
      </c>
      <c r="H97" s="1195">
        <f>SUM(H98:H100)</f>
        <v>0</v>
      </c>
      <c r="I97" s="1195">
        <f t="shared" ref="I97:K97" si="26">SUM(I98:I100)</f>
        <v>0</v>
      </c>
      <c r="J97" s="1195">
        <f t="shared" si="26"/>
        <v>0</v>
      </c>
      <c r="K97" s="1195">
        <f t="shared" si="26"/>
        <v>0</v>
      </c>
    </row>
    <row r="98" spans="1:11" ht="19.5" customHeight="1" x14ac:dyDescent="0.3">
      <c r="A98" s="1039"/>
      <c r="B98" s="1039"/>
      <c r="C98" s="1040"/>
      <c r="D98" s="1039" t="s">
        <v>937</v>
      </c>
      <c r="E98" s="1039"/>
      <c r="F98" s="1195">
        <f t="shared" si="21"/>
        <v>0</v>
      </c>
      <c r="G98" s="1195">
        <f t="shared" si="21"/>
        <v>0</v>
      </c>
      <c r="H98" s="1021">
        <v>0</v>
      </c>
      <c r="I98" s="1021">
        <f>'鄉庫收支月報表(113年5月)'!I98+'鄉庫收支月報表(113年6月)'!H98</f>
        <v>0</v>
      </c>
      <c r="J98" s="1021">
        <v>0</v>
      </c>
      <c r="K98" s="1021">
        <f>'鄉庫收支月報表(113年5月)'!K98+'鄉庫收支月報表(113年6月)'!J98</f>
        <v>0</v>
      </c>
    </row>
    <row r="99" spans="1:11" ht="19.5" customHeight="1" x14ac:dyDescent="0.3">
      <c r="A99" s="1039"/>
      <c r="B99" s="1039"/>
      <c r="C99" s="1040"/>
      <c r="D99" s="1039" t="s">
        <v>938</v>
      </c>
      <c r="E99" s="1039"/>
      <c r="F99" s="1195">
        <f t="shared" ref="F99:G105" si="27">H99+J99</f>
        <v>0</v>
      </c>
      <c r="G99" s="1195">
        <f t="shared" si="27"/>
        <v>0</v>
      </c>
      <c r="H99" s="1021">
        <v>0</v>
      </c>
      <c r="I99" s="1021">
        <f>'鄉庫收支月報表(113年5月)'!I99+'鄉庫收支月報表(113年6月)'!H99</f>
        <v>0</v>
      </c>
      <c r="J99" s="1021">
        <v>0</v>
      </c>
      <c r="K99" s="1021">
        <f>'鄉庫收支月報表(113年5月)'!K99+'鄉庫收支月報表(113年6月)'!J99</f>
        <v>0</v>
      </c>
    </row>
    <row r="100" spans="1:11" ht="19.5" customHeight="1" x14ac:dyDescent="0.3">
      <c r="A100" s="1039"/>
      <c r="B100" s="1039"/>
      <c r="C100" s="1040"/>
      <c r="D100" s="1039" t="s">
        <v>939</v>
      </c>
      <c r="E100" s="1039"/>
      <c r="F100" s="1195">
        <f t="shared" si="27"/>
        <v>0</v>
      </c>
      <c r="G100" s="1195">
        <f t="shared" si="27"/>
        <v>0</v>
      </c>
      <c r="H100" s="1021">
        <v>0</v>
      </c>
      <c r="I100" s="1021">
        <f>'鄉庫收支月報表(113年5月)'!I100+'鄉庫收支月報表(113年6月)'!H100</f>
        <v>0</v>
      </c>
      <c r="J100" s="1021">
        <v>0</v>
      </c>
      <c r="K100" s="1021">
        <f>'鄉庫收支月報表(113年5月)'!K100+'鄉庫收支月報表(113年6月)'!J100</f>
        <v>0</v>
      </c>
    </row>
    <row r="101" spans="1:11" ht="19.5" customHeight="1" x14ac:dyDescent="0.3">
      <c r="A101" s="1039"/>
      <c r="B101" s="1039"/>
      <c r="C101" s="1040" t="s">
        <v>940</v>
      </c>
      <c r="D101" s="1039"/>
      <c r="E101" s="1039"/>
      <c r="F101" s="1195">
        <f t="shared" si="27"/>
        <v>9016951</v>
      </c>
      <c r="G101" s="1195">
        <f t="shared" si="27"/>
        <v>47358898</v>
      </c>
      <c r="H101" s="1195">
        <f>SUM(H102:H105)</f>
        <v>549280</v>
      </c>
      <c r="I101" s="1195">
        <f t="shared" ref="I101:K101" si="28">SUM(I102:I105)</f>
        <v>4769421</v>
      </c>
      <c r="J101" s="1195">
        <f t="shared" si="28"/>
        <v>8467671</v>
      </c>
      <c r="K101" s="1195">
        <f t="shared" si="28"/>
        <v>42589477</v>
      </c>
    </row>
    <row r="102" spans="1:11" ht="19.5" customHeight="1" x14ac:dyDescent="0.3">
      <c r="A102" s="1039"/>
      <c r="B102" s="1039"/>
      <c r="C102" s="1040"/>
      <c r="D102" s="1039" t="s">
        <v>941</v>
      </c>
      <c r="E102" s="1039"/>
      <c r="F102" s="1195">
        <f t="shared" si="27"/>
        <v>0</v>
      </c>
      <c r="G102" s="1195">
        <f t="shared" si="27"/>
        <v>141000</v>
      </c>
      <c r="H102" s="1021">
        <v>0</v>
      </c>
      <c r="I102" s="1021">
        <f>'鄉庫收支月報表(113年5月)'!I102+'鄉庫收支月報表(113年6月)'!H102</f>
        <v>141000</v>
      </c>
      <c r="J102" s="1021">
        <v>0</v>
      </c>
      <c r="K102" s="1021">
        <f>'鄉庫收支月報表(113年5月)'!K102+'鄉庫收支月報表(113年6月)'!J102</f>
        <v>0</v>
      </c>
    </row>
    <row r="103" spans="1:11" ht="19.5" customHeight="1" x14ac:dyDescent="0.3">
      <c r="A103" s="1039"/>
      <c r="B103" s="1039"/>
      <c r="C103" s="1040"/>
      <c r="D103" s="1039" t="s">
        <v>942</v>
      </c>
      <c r="E103" s="1039"/>
      <c r="F103" s="1195">
        <f t="shared" si="27"/>
        <v>0</v>
      </c>
      <c r="G103" s="1195">
        <f t="shared" si="27"/>
        <v>0</v>
      </c>
      <c r="H103" s="1021">
        <v>0</v>
      </c>
      <c r="I103" s="1021">
        <f>'鄉庫收支月報表(113年5月)'!I103+'鄉庫收支月報表(113年6月)'!H103</f>
        <v>0</v>
      </c>
      <c r="J103" s="1021">
        <v>0</v>
      </c>
      <c r="K103" s="1021">
        <f>'鄉庫收支月報表(113年5月)'!K103+'鄉庫收支月報表(113年6月)'!J103</f>
        <v>0</v>
      </c>
    </row>
    <row r="104" spans="1:11" ht="19.5" customHeight="1" x14ac:dyDescent="0.3">
      <c r="A104" s="1039"/>
      <c r="B104" s="1039"/>
      <c r="C104" s="1040"/>
      <c r="D104" s="1039" t="s">
        <v>943</v>
      </c>
      <c r="E104" s="1039"/>
      <c r="F104" s="1195">
        <f t="shared" si="27"/>
        <v>0</v>
      </c>
      <c r="G104" s="1195">
        <f t="shared" si="27"/>
        <v>0</v>
      </c>
      <c r="H104" s="1021">
        <v>0</v>
      </c>
      <c r="I104" s="1021">
        <f>'鄉庫收支月報表(113年5月)'!I104+'鄉庫收支月報表(113年6月)'!H104</f>
        <v>0</v>
      </c>
      <c r="J104" s="1021">
        <v>0</v>
      </c>
      <c r="K104" s="1021">
        <f>'鄉庫收支月報表(113年5月)'!K104+'鄉庫收支月報表(113年6月)'!J104</f>
        <v>0</v>
      </c>
    </row>
    <row r="105" spans="1:11" ht="19.5" customHeight="1" x14ac:dyDescent="0.3">
      <c r="A105" s="1039"/>
      <c r="B105" s="1039"/>
      <c r="C105" s="1040"/>
      <c r="D105" s="1039" t="s">
        <v>944</v>
      </c>
      <c r="E105" s="1039"/>
      <c r="F105" s="1195">
        <f t="shared" si="27"/>
        <v>9016951</v>
      </c>
      <c r="G105" s="1195">
        <f t="shared" si="27"/>
        <v>47217898</v>
      </c>
      <c r="H105" s="1021">
        <v>549280</v>
      </c>
      <c r="I105" s="1021">
        <f>'鄉庫收支月報表(113年5月)'!I105+'鄉庫收支月報表(113年6月)'!H105</f>
        <v>4628421</v>
      </c>
      <c r="J105" s="1021">
        <v>8467671</v>
      </c>
      <c r="K105" s="1021">
        <f>'鄉庫收支月報表(113年5月)'!K105+'鄉庫收支月報表(113年6月)'!J105</f>
        <v>42589477</v>
      </c>
    </row>
    <row r="106" spans="1:11" ht="19.8" customHeight="1" x14ac:dyDescent="0.4">
      <c r="A106" s="1624" t="s">
        <v>2185</v>
      </c>
      <c r="B106" s="1624"/>
      <c r="C106" s="1624"/>
      <c r="D106" s="1624"/>
      <c r="E106" s="1625"/>
      <c r="F106" s="1628" t="s">
        <v>2186</v>
      </c>
      <c r="G106" s="1629"/>
      <c r="H106" s="1054" t="s">
        <v>2187</v>
      </c>
      <c r="I106" s="1055" t="s">
        <v>928</v>
      </c>
      <c r="J106" s="1054" t="s">
        <v>2188</v>
      </c>
      <c r="K106" s="1055" t="s">
        <v>929</v>
      </c>
    </row>
    <row r="107" spans="1:11" ht="19.8" customHeight="1" x14ac:dyDescent="0.4">
      <c r="A107" s="1626"/>
      <c r="B107" s="1626"/>
      <c r="C107" s="1626"/>
      <c r="D107" s="1626"/>
      <c r="E107" s="1627"/>
      <c r="F107" s="1056" t="s">
        <v>2189</v>
      </c>
      <c r="G107" s="1056" t="s">
        <v>2190</v>
      </c>
      <c r="H107" s="1056" t="s">
        <v>2189</v>
      </c>
      <c r="I107" s="1056" t="s">
        <v>2190</v>
      </c>
      <c r="J107" s="1056" t="s">
        <v>2189</v>
      </c>
      <c r="K107" s="1056" t="s">
        <v>2190</v>
      </c>
    </row>
    <row r="108" spans="1:11" ht="20.25" customHeight="1" x14ac:dyDescent="0.3">
      <c r="A108" s="1039"/>
      <c r="B108" s="1039"/>
      <c r="C108" s="1040" t="s">
        <v>945</v>
      </c>
      <c r="D108" s="1039"/>
      <c r="E108" s="1039"/>
      <c r="F108" s="1195">
        <f t="shared" ref="F108:G108" si="29">SUM(F109:F113)</f>
        <v>0</v>
      </c>
      <c r="G108" s="1195">
        <f t="shared" si="29"/>
        <v>0</v>
      </c>
      <c r="H108" s="1195">
        <f>SUM(H109:H113)</f>
        <v>0</v>
      </c>
      <c r="I108" s="1195">
        <f t="shared" ref="I108:K108" si="30">SUM(I109:I113)</f>
        <v>0</v>
      </c>
      <c r="J108" s="1195">
        <f t="shared" si="30"/>
        <v>0</v>
      </c>
      <c r="K108" s="1195">
        <f t="shared" si="30"/>
        <v>0</v>
      </c>
    </row>
    <row r="109" spans="1:11" ht="20.25" customHeight="1" x14ac:dyDescent="0.3">
      <c r="A109" s="1039"/>
      <c r="B109" s="1039"/>
      <c r="C109" s="1040"/>
      <c r="D109" s="1039" t="s">
        <v>946</v>
      </c>
      <c r="E109" s="1039"/>
      <c r="F109" s="1195">
        <f>H109+J109</f>
        <v>0</v>
      </c>
      <c r="G109" s="1195">
        <f>I109+K109</f>
        <v>0</v>
      </c>
      <c r="H109" s="1021">
        <v>0</v>
      </c>
      <c r="I109" s="1021">
        <f>'鄉庫收支月報表(113年5月)'!I109+'鄉庫收支月報表(113年6月)'!H109</f>
        <v>0</v>
      </c>
      <c r="J109" s="1021">
        <v>0</v>
      </c>
      <c r="K109" s="1021">
        <f>'鄉庫收支月報表(113年5月)'!K109+'鄉庫收支月報表(113年6月)'!J109</f>
        <v>0</v>
      </c>
    </row>
    <row r="110" spans="1:11" ht="20.25" customHeight="1" x14ac:dyDescent="0.3">
      <c r="A110" s="1039"/>
      <c r="B110" s="1039"/>
      <c r="C110" s="1040"/>
      <c r="D110" s="1039" t="s">
        <v>947</v>
      </c>
      <c r="E110" s="1039"/>
      <c r="F110" s="1195">
        <f t="shared" ref="F110:G118" si="31">H110+J110</f>
        <v>0</v>
      </c>
      <c r="G110" s="1195">
        <f t="shared" si="31"/>
        <v>0</v>
      </c>
      <c r="H110" s="1021">
        <v>0</v>
      </c>
      <c r="I110" s="1021">
        <f>'鄉庫收支月報表(113年5月)'!I110+'鄉庫收支月報表(113年6月)'!H110</f>
        <v>0</v>
      </c>
      <c r="J110" s="1021">
        <v>0</v>
      </c>
      <c r="K110" s="1021">
        <f>'鄉庫收支月報表(113年5月)'!K110+'鄉庫收支月報表(113年6月)'!J110</f>
        <v>0</v>
      </c>
    </row>
    <row r="111" spans="1:11" ht="20.25" customHeight="1" x14ac:dyDescent="0.3">
      <c r="A111" s="1039"/>
      <c r="B111" s="1039"/>
      <c r="C111" s="1040"/>
      <c r="D111" s="1039" t="s">
        <v>948</v>
      </c>
      <c r="E111" s="1039"/>
      <c r="F111" s="1195">
        <f t="shared" si="31"/>
        <v>0</v>
      </c>
      <c r="G111" s="1195">
        <f t="shared" si="31"/>
        <v>0</v>
      </c>
      <c r="H111" s="1021">
        <v>0</v>
      </c>
      <c r="I111" s="1021">
        <f>'鄉庫收支月報表(113年5月)'!I111+'鄉庫收支月報表(113年6月)'!H111</f>
        <v>0</v>
      </c>
      <c r="J111" s="1021">
        <v>0</v>
      </c>
      <c r="K111" s="1021">
        <f>'鄉庫收支月報表(113年5月)'!K111+'鄉庫收支月報表(113年6月)'!J111</f>
        <v>0</v>
      </c>
    </row>
    <row r="112" spans="1:11" ht="20.25" customHeight="1" x14ac:dyDescent="0.3">
      <c r="A112" s="1039"/>
      <c r="B112" s="1039"/>
      <c r="C112" s="1040"/>
      <c r="D112" s="1039" t="s">
        <v>949</v>
      </c>
      <c r="E112" s="1039"/>
      <c r="F112" s="1195">
        <f t="shared" si="31"/>
        <v>0</v>
      </c>
      <c r="G112" s="1195">
        <f t="shared" si="31"/>
        <v>0</v>
      </c>
      <c r="H112" s="1021">
        <v>0</v>
      </c>
      <c r="I112" s="1021">
        <f>'鄉庫收支月報表(113年5月)'!I112+'鄉庫收支月報表(113年6月)'!H112</f>
        <v>0</v>
      </c>
      <c r="J112" s="1021">
        <v>0</v>
      </c>
      <c r="K112" s="1021">
        <f>'鄉庫收支月報表(113年5月)'!K112+'鄉庫收支月報表(113年6月)'!J112</f>
        <v>0</v>
      </c>
    </row>
    <row r="113" spans="1:11" ht="20.25" customHeight="1" x14ac:dyDescent="0.3">
      <c r="A113" s="1039"/>
      <c r="B113" s="1039"/>
      <c r="C113" s="1040"/>
      <c r="D113" s="1039" t="s">
        <v>950</v>
      </c>
      <c r="E113" s="1039"/>
      <c r="F113" s="1195">
        <f t="shared" si="31"/>
        <v>0</v>
      </c>
      <c r="G113" s="1195">
        <f t="shared" si="31"/>
        <v>0</v>
      </c>
      <c r="H113" s="1021">
        <v>0</v>
      </c>
      <c r="I113" s="1021">
        <f>'鄉庫收支月報表(113年5月)'!I113+'鄉庫收支月報表(113年6月)'!H113</f>
        <v>0</v>
      </c>
      <c r="J113" s="1021">
        <v>0</v>
      </c>
      <c r="K113" s="1021">
        <f>'鄉庫收支月報表(113年5月)'!K113+'鄉庫收支月報表(113年6月)'!J113</f>
        <v>0</v>
      </c>
    </row>
    <row r="114" spans="1:11" ht="20.25" customHeight="1" x14ac:dyDescent="0.3">
      <c r="A114" s="1039"/>
      <c r="B114" s="1039"/>
      <c r="C114" s="1039" t="s">
        <v>951</v>
      </c>
      <c r="D114" s="1039"/>
      <c r="E114" s="1039"/>
      <c r="F114" s="1195">
        <f t="shared" si="31"/>
        <v>148000</v>
      </c>
      <c r="G114" s="1195">
        <f t="shared" si="31"/>
        <v>972398</v>
      </c>
      <c r="H114" s="1195">
        <f>SUM(H115:H116)</f>
        <v>148000</v>
      </c>
      <c r="I114" s="1195">
        <f t="shared" ref="I114:K114" si="32">SUM(I115:I116)</f>
        <v>148000</v>
      </c>
      <c r="J114" s="1195">
        <f t="shared" si="32"/>
        <v>0</v>
      </c>
      <c r="K114" s="1195">
        <f t="shared" si="32"/>
        <v>824398</v>
      </c>
    </row>
    <row r="115" spans="1:11" ht="20.25" customHeight="1" x14ac:dyDescent="0.3">
      <c r="A115" s="1039"/>
      <c r="B115" s="1039"/>
      <c r="C115" s="1039"/>
      <c r="D115" s="1039" t="s">
        <v>952</v>
      </c>
      <c r="E115" s="1039"/>
      <c r="F115" s="1195">
        <f t="shared" si="31"/>
        <v>0</v>
      </c>
      <c r="G115" s="1195">
        <f t="shared" si="31"/>
        <v>0</v>
      </c>
      <c r="H115" s="1021">
        <v>0</v>
      </c>
      <c r="I115" s="1021">
        <f>'鄉庫收支月報表(113年5月)'!I115+'鄉庫收支月報表(113年6月)'!H115</f>
        <v>0</v>
      </c>
      <c r="J115" s="1021">
        <v>0</v>
      </c>
      <c r="K115" s="1021">
        <f>'鄉庫收支月報表(113年5月)'!K115+'鄉庫收支月報表(113年6月)'!J115</f>
        <v>0</v>
      </c>
    </row>
    <row r="116" spans="1:11" ht="20.25" customHeight="1" x14ac:dyDescent="0.3">
      <c r="A116" s="1039"/>
      <c r="B116" s="1039"/>
      <c r="C116" s="1039"/>
      <c r="D116" s="1039" t="s">
        <v>953</v>
      </c>
      <c r="E116" s="1039"/>
      <c r="F116" s="1195">
        <f t="shared" si="31"/>
        <v>148000</v>
      </c>
      <c r="G116" s="1195">
        <f t="shared" si="31"/>
        <v>972398</v>
      </c>
      <c r="H116" s="1021">
        <v>148000</v>
      </c>
      <c r="I116" s="1021">
        <f>'鄉庫收支月報表(113年5月)'!I116+'鄉庫收支月報表(113年6月)'!H116</f>
        <v>148000</v>
      </c>
      <c r="J116" s="1021">
        <v>0</v>
      </c>
      <c r="K116" s="1021">
        <f>'鄉庫收支月報表(113年5月)'!K116+'鄉庫收支月報表(113年6月)'!J116</f>
        <v>824398</v>
      </c>
    </row>
    <row r="117" spans="1:11" ht="20.25" customHeight="1" x14ac:dyDescent="0.3">
      <c r="A117" s="1039"/>
      <c r="B117" s="1039"/>
      <c r="C117" s="1039" t="s">
        <v>963</v>
      </c>
      <c r="D117" s="1039"/>
      <c r="E117" s="1039"/>
      <c r="F117" s="1195">
        <f t="shared" si="31"/>
        <v>0</v>
      </c>
      <c r="G117" s="1195">
        <f t="shared" si="31"/>
        <v>0</v>
      </c>
      <c r="H117" s="1021">
        <v>0</v>
      </c>
      <c r="I117" s="1021">
        <f>'鄉庫收支月報表(113年5月)'!I117+'鄉庫收支月報表(113年6月)'!H117</f>
        <v>0</v>
      </c>
      <c r="J117" s="1021">
        <v>0</v>
      </c>
      <c r="K117" s="1021">
        <f>'鄉庫收支月報表(113年5月)'!K117+'鄉庫收支月報表(113年6月)'!J117</f>
        <v>0</v>
      </c>
    </row>
    <row r="118" spans="1:11" ht="20.25" customHeight="1" x14ac:dyDescent="0.3">
      <c r="A118" s="1039"/>
      <c r="B118" s="1042" t="s">
        <v>919</v>
      </c>
      <c r="C118" s="1039"/>
      <c r="D118" s="1039"/>
      <c r="E118" s="1039"/>
      <c r="F118" s="1195">
        <f t="shared" si="31"/>
        <v>18633860</v>
      </c>
      <c r="G118" s="1195">
        <f t="shared" si="31"/>
        <v>109399147</v>
      </c>
      <c r="H118" s="1195">
        <f>H56+H91</f>
        <v>9658978</v>
      </c>
      <c r="I118" s="1195">
        <f t="shared" ref="I118:K118" si="33">I56+I91</f>
        <v>63927167</v>
      </c>
      <c r="J118" s="1195">
        <f t="shared" si="33"/>
        <v>8974882</v>
      </c>
      <c r="K118" s="1195">
        <f t="shared" si="33"/>
        <v>45471980</v>
      </c>
    </row>
    <row r="119" spans="1:11" ht="20.25" customHeight="1" x14ac:dyDescent="0.3">
      <c r="A119" s="1039"/>
      <c r="B119" s="1039" t="s">
        <v>964</v>
      </c>
      <c r="C119" s="1039"/>
      <c r="D119" s="1039"/>
      <c r="E119" s="1039"/>
      <c r="F119" s="1021"/>
      <c r="G119" s="1021"/>
      <c r="H119" s="1043"/>
      <c r="I119" s="1044"/>
      <c r="J119" s="1044"/>
      <c r="K119" s="1045"/>
    </row>
    <row r="120" spans="1:11" ht="20.25" customHeight="1" x14ac:dyDescent="0.3">
      <c r="A120" s="1039"/>
      <c r="B120" s="1039" t="s">
        <v>965</v>
      </c>
      <c r="C120" s="1039"/>
      <c r="D120" s="1039"/>
      <c r="E120" s="1039"/>
      <c r="F120" s="1021">
        <v>4256777</v>
      </c>
      <c r="G120" s="1021">
        <f>'鄉庫收支月報表(113年5月)'!G120+'鄉庫收支月報表(113年6月)'!F120</f>
        <v>7441023</v>
      </c>
      <c r="H120" s="1046"/>
      <c r="I120" s="1047"/>
      <c r="J120" s="1047"/>
      <c r="K120" s="1048"/>
    </row>
    <row r="121" spans="1:11" ht="20.25" customHeight="1" x14ac:dyDescent="0.3">
      <c r="A121" s="1039"/>
      <c r="B121" s="1039" t="s">
        <v>966</v>
      </c>
      <c r="C121" s="1039"/>
      <c r="D121" s="1039"/>
      <c r="E121" s="1039"/>
      <c r="F121" s="1021"/>
      <c r="G121" s="1021"/>
      <c r="H121" s="1046"/>
      <c r="I121" s="1047"/>
      <c r="J121" s="1047"/>
      <c r="K121" s="1048"/>
    </row>
    <row r="122" spans="1:11" ht="20.25" customHeight="1" x14ac:dyDescent="0.3">
      <c r="A122" s="1039"/>
      <c r="B122" s="1039" t="s">
        <v>967</v>
      </c>
      <c r="C122" s="1039"/>
      <c r="D122" s="1039"/>
      <c r="E122" s="1039"/>
      <c r="F122" s="1021">
        <v>0</v>
      </c>
      <c r="G122" s="1021">
        <f>'鄉庫收支月報表(113年5月)'!G122+'鄉庫收支月報表(113年6月)'!F122</f>
        <v>93703</v>
      </c>
      <c r="H122" s="1046"/>
      <c r="I122" s="1047"/>
      <c r="J122" s="1047"/>
      <c r="K122" s="1048"/>
    </row>
    <row r="123" spans="1:11" ht="20.25" customHeight="1" x14ac:dyDescent="0.3">
      <c r="A123" s="1023"/>
      <c r="B123" s="1039" t="s">
        <v>963</v>
      </c>
      <c r="C123" s="1023"/>
      <c r="D123" s="1023"/>
      <c r="E123" s="1023"/>
      <c r="F123" s="1021"/>
      <c r="G123" s="1021"/>
      <c r="H123" s="1046"/>
      <c r="I123" s="1047"/>
      <c r="J123" s="1047"/>
      <c r="K123" s="1048"/>
    </row>
    <row r="124" spans="1:11" ht="20.25" customHeight="1" x14ac:dyDescent="0.3">
      <c r="A124" s="1039"/>
      <c r="B124" s="1039" t="s">
        <v>968</v>
      </c>
      <c r="C124" s="1039"/>
      <c r="D124" s="1039"/>
      <c r="E124" s="1039"/>
      <c r="F124" s="1021"/>
      <c r="G124" s="1021"/>
      <c r="H124" s="1046"/>
      <c r="I124" s="1047"/>
      <c r="J124" s="1047"/>
      <c r="K124" s="1048"/>
    </row>
    <row r="125" spans="1:11" ht="20.25" customHeight="1" x14ac:dyDescent="0.3">
      <c r="A125" s="1039" t="s">
        <v>969</v>
      </c>
      <c r="B125" s="1039"/>
      <c r="C125" s="1039"/>
      <c r="D125" s="1039"/>
      <c r="E125" s="1039"/>
      <c r="F125" s="1021"/>
      <c r="G125" s="1021"/>
      <c r="H125" s="1046"/>
      <c r="I125" s="1047"/>
      <c r="J125" s="1047"/>
      <c r="K125" s="1048"/>
    </row>
    <row r="126" spans="1:11" ht="20.25" customHeight="1" x14ac:dyDescent="0.3">
      <c r="A126" s="1039"/>
      <c r="B126" s="1039" t="s">
        <v>2199</v>
      </c>
      <c r="C126" s="1039"/>
      <c r="D126" s="1039"/>
      <c r="E126" s="1039"/>
      <c r="F126" s="1021"/>
      <c r="G126" s="1021"/>
      <c r="H126" s="1046"/>
      <c r="I126" s="1047"/>
      <c r="J126" s="1047"/>
      <c r="K126" s="1048"/>
    </row>
    <row r="127" spans="1:11" ht="20.25" customHeight="1" x14ac:dyDescent="0.3">
      <c r="A127" s="1042" t="s">
        <v>2193</v>
      </c>
      <c r="B127" s="1039"/>
      <c r="C127" s="1039"/>
      <c r="D127" s="1039"/>
      <c r="E127" s="1059"/>
      <c r="F127" s="1195">
        <f>F118+F120+F122</f>
        <v>22890637</v>
      </c>
      <c r="G127" s="1021">
        <f>SUM(G118:G126)</f>
        <v>116933873</v>
      </c>
      <c r="H127" s="1046"/>
      <c r="I127" s="1047"/>
      <c r="J127" s="1047"/>
      <c r="K127" s="1048"/>
    </row>
    <row r="128" spans="1:11" ht="20.25" customHeight="1" x14ac:dyDescent="0.3">
      <c r="A128" s="1039" t="s">
        <v>970</v>
      </c>
      <c r="B128" s="1039"/>
      <c r="C128" s="1039"/>
      <c r="D128" s="1039"/>
      <c r="E128" s="1060"/>
      <c r="F128" s="1195">
        <f>F53-F127</f>
        <v>363940687</v>
      </c>
      <c r="G128" s="1021"/>
      <c r="H128" s="1046"/>
      <c r="I128" s="1047"/>
      <c r="J128" s="1047"/>
      <c r="K128" s="1048"/>
    </row>
    <row r="129" spans="1:11" ht="20.25" customHeight="1" x14ac:dyDescent="0.3">
      <c r="A129" s="1039" t="s">
        <v>2194</v>
      </c>
      <c r="B129" s="1039"/>
      <c r="C129" s="1039"/>
      <c r="D129" s="1039"/>
      <c r="E129" s="1039"/>
      <c r="F129" s="1195">
        <f>SUM(F127:F128)</f>
        <v>386831324</v>
      </c>
      <c r="G129" s="1021"/>
      <c r="H129" s="1046"/>
      <c r="I129" s="1047"/>
      <c r="J129" s="1047"/>
      <c r="K129" s="1048"/>
    </row>
    <row r="130" spans="1:11" ht="20.25" customHeight="1" x14ac:dyDescent="0.3">
      <c r="A130" s="1039" t="s">
        <v>971</v>
      </c>
      <c r="B130" s="1039"/>
      <c r="C130" s="1039"/>
      <c r="D130" s="1039"/>
      <c r="E130" s="1039"/>
      <c r="F130" s="1021">
        <v>0</v>
      </c>
      <c r="G130" s="1021"/>
      <c r="H130" s="1061"/>
      <c r="I130" s="1047"/>
      <c r="J130" s="1047"/>
      <c r="K130" s="1048"/>
    </row>
    <row r="131" spans="1:11" ht="20.25" customHeight="1" x14ac:dyDescent="0.3">
      <c r="A131" s="1042" t="s">
        <v>972</v>
      </c>
      <c r="B131" s="1039"/>
      <c r="C131" s="1039"/>
      <c r="D131" s="1039"/>
      <c r="E131" s="1039"/>
      <c r="F131" s="1195">
        <f>F53-F127+F130</f>
        <v>363940687</v>
      </c>
      <c r="G131" s="1021"/>
      <c r="H131" s="1062"/>
      <c r="I131" s="1052"/>
      <c r="J131" s="1052"/>
      <c r="K131" s="1053"/>
    </row>
    <row r="132" spans="1:11" ht="23.25" customHeight="1" x14ac:dyDescent="0.3">
      <c r="A132" s="1023" t="s">
        <v>973</v>
      </c>
      <c r="B132" s="1023"/>
      <c r="C132" s="1023"/>
      <c r="D132" s="1023"/>
      <c r="E132" s="1023" t="s">
        <v>974</v>
      </c>
      <c r="F132" s="1619" t="s">
        <v>2195</v>
      </c>
      <c r="G132" s="1620"/>
      <c r="H132" s="1024" t="s">
        <v>975</v>
      </c>
      <c r="I132" s="1024"/>
      <c r="J132" s="1621" t="s">
        <v>2375</v>
      </c>
      <c r="K132" s="1621"/>
    </row>
    <row r="133" spans="1:11" ht="17.399999999999999" x14ac:dyDescent="0.3">
      <c r="A133" s="1023"/>
      <c r="B133" s="1023"/>
      <c r="C133" s="1023"/>
      <c r="D133" s="1023"/>
      <c r="E133" s="1023"/>
      <c r="F133" s="1622" t="s">
        <v>2196</v>
      </c>
      <c r="G133" s="1623"/>
      <c r="H133" s="1024"/>
      <c r="I133" s="1024"/>
      <c r="J133" s="1024"/>
      <c r="K133" s="1024"/>
    </row>
    <row r="134" spans="1:11" ht="17.399999999999999" x14ac:dyDescent="0.3">
      <c r="A134" s="1023" t="s">
        <v>977</v>
      </c>
    </row>
    <row r="135" spans="1:11" ht="17.399999999999999" x14ac:dyDescent="0.3">
      <c r="A135" s="1023" t="s">
        <v>2197</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activeCell="K1" sqref="K1"/>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2152</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35">
        <f>SUM(E11:J11)</f>
        <v>59397</v>
      </c>
      <c r="D11" s="1635"/>
      <c r="E11" s="1635">
        <f>SUM(E12:F34)</f>
        <v>59397</v>
      </c>
      <c r="F11" s="1635"/>
      <c r="G11" s="1635">
        <f>SUM(G12:H34)</f>
        <v>0</v>
      </c>
      <c r="H11" s="1635"/>
      <c r="I11" s="1635">
        <f>SUM(I12:J34)</f>
        <v>0</v>
      </c>
      <c r="J11" s="1636"/>
      <c r="K11" s="969"/>
    </row>
    <row r="12" spans="1:11" s="78" customFormat="1" ht="23.1" customHeight="1" x14ac:dyDescent="0.3">
      <c r="A12" s="1644" t="s">
        <v>992</v>
      </c>
      <c r="B12" s="1645"/>
      <c r="C12" s="1635">
        <f t="shared" ref="C12:C34" si="0">SUM(E12:J12)</f>
        <v>3208</v>
      </c>
      <c r="D12" s="1635"/>
      <c r="E12" s="1635">
        <v>3208</v>
      </c>
      <c r="F12" s="1635"/>
      <c r="G12" s="1635"/>
      <c r="H12" s="1635"/>
      <c r="I12" s="1635"/>
      <c r="J12" s="1636"/>
    </row>
    <row r="13" spans="1:11" s="78" customFormat="1" ht="23.1" customHeight="1" x14ac:dyDescent="0.3">
      <c r="A13" s="1644" t="s">
        <v>993</v>
      </c>
      <c r="B13" s="1645"/>
      <c r="C13" s="1635">
        <f t="shared" si="0"/>
        <v>3830</v>
      </c>
      <c r="D13" s="1635"/>
      <c r="E13" s="1635">
        <v>3830</v>
      </c>
      <c r="F13" s="1635"/>
      <c r="G13" s="1635"/>
      <c r="H13" s="1635"/>
      <c r="I13" s="1635"/>
      <c r="J13" s="1636"/>
    </row>
    <row r="14" spans="1:11" s="78" customFormat="1" ht="23.1" customHeight="1" x14ac:dyDescent="0.3">
      <c r="A14" s="1644" t="s">
        <v>994</v>
      </c>
      <c r="B14" s="1645"/>
      <c r="C14" s="1635">
        <f t="shared" si="0"/>
        <v>2962</v>
      </c>
      <c r="D14" s="1635"/>
      <c r="E14" s="1635">
        <v>2962</v>
      </c>
      <c r="F14" s="1635"/>
      <c r="G14" s="1635"/>
      <c r="H14" s="1635"/>
      <c r="I14" s="1635"/>
      <c r="J14" s="1636"/>
    </row>
    <row r="15" spans="1:11" s="78" customFormat="1" ht="23.1" customHeight="1" x14ac:dyDescent="0.3">
      <c r="A15" s="1644" t="s">
        <v>995</v>
      </c>
      <c r="B15" s="1645"/>
      <c r="C15" s="1635">
        <f t="shared" si="0"/>
        <v>3681</v>
      </c>
      <c r="D15" s="1635"/>
      <c r="E15" s="1635">
        <v>3681</v>
      </c>
      <c r="F15" s="1635"/>
      <c r="G15" s="1635"/>
      <c r="H15" s="1635"/>
      <c r="I15" s="1635"/>
      <c r="J15" s="1636"/>
    </row>
    <row r="16" spans="1:11" s="78" customFormat="1" ht="23.1" customHeight="1" x14ac:dyDescent="0.3">
      <c r="A16" s="1644" t="s">
        <v>996</v>
      </c>
      <c r="B16" s="1645"/>
      <c r="C16" s="1635">
        <f t="shared" si="0"/>
        <v>2864</v>
      </c>
      <c r="D16" s="1635"/>
      <c r="E16" s="1635">
        <v>2864</v>
      </c>
      <c r="F16" s="1635"/>
      <c r="G16" s="1635"/>
      <c r="H16" s="1635"/>
      <c r="I16" s="1635"/>
      <c r="J16" s="1636"/>
    </row>
    <row r="17" spans="1:11" ht="23.1" customHeight="1" x14ac:dyDescent="0.3">
      <c r="A17" s="1644" t="s">
        <v>997</v>
      </c>
      <c r="B17" s="1645"/>
      <c r="C17" s="1635">
        <f t="shared" si="0"/>
        <v>3008</v>
      </c>
      <c r="D17" s="1635"/>
      <c r="E17" s="1635">
        <v>3008</v>
      </c>
      <c r="F17" s="1635"/>
      <c r="G17" s="1635"/>
      <c r="H17" s="1635"/>
      <c r="I17" s="1635"/>
      <c r="J17" s="1636"/>
      <c r="K17" s="78"/>
    </row>
    <row r="18" spans="1:11" ht="23.1" customHeight="1" x14ac:dyDescent="0.3">
      <c r="A18" s="1644" t="s">
        <v>998</v>
      </c>
      <c r="B18" s="1645"/>
      <c r="C18" s="1635">
        <f t="shared" si="0"/>
        <v>20950</v>
      </c>
      <c r="D18" s="1635"/>
      <c r="E18" s="1635">
        <v>20950</v>
      </c>
      <c r="F18" s="1635"/>
      <c r="G18" s="1635"/>
      <c r="H18" s="1635"/>
      <c r="I18" s="1635"/>
      <c r="J18" s="1636"/>
      <c r="K18" s="78"/>
    </row>
    <row r="19" spans="1:11" ht="23.1" customHeight="1" x14ac:dyDescent="0.3">
      <c r="A19" s="1644" t="s">
        <v>999</v>
      </c>
      <c r="B19" s="1645"/>
      <c r="C19" s="1635">
        <f t="shared" si="0"/>
        <v>0</v>
      </c>
      <c r="D19" s="1635"/>
      <c r="E19" s="1635">
        <v>0</v>
      </c>
      <c r="F19" s="1635"/>
      <c r="G19" s="1635"/>
      <c r="H19" s="1635"/>
      <c r="I19" s="1635"/>
      <c r="J19" s="1636"/>
    </row>
    <row r="20" spans="1:11" ht="23.1" customHeight="1" x14ac:dyDescent="0.3">
      <c r="A20" s="1644" t="s">
        <v>1000</v>
      </c>
      <c r="B20" s="1645"/>
      <c r="C20" s="1635">
        <f t="shared" si="0"/>
        <v>3217</v>
      </c>
      <c r="D20" s="1635"/>
      <c r="E20" s="1635">
        <v>3217</v>
      </c>
      <c r="F20" s="1635"/>
      <c r="G20" s="1635"/>
      <c r="H20" s="1635"/>
      <c r="I20" s="1635"/>
      <c r="J20" s="1636"/>
    </row>
    <row r="21" spans="1:11" ht="23.1" customHeight="1" x14ac:dyDescent="0.3">
      <c r="A21" s="1644" t="s">
        <v>1001</v>
      </c>
      <c r="B21" s="1645"/>
      <c r="C21" s="1635">
        <f t="shared" si="0"/>
        <v>70</v>
      </c>
      <c r="D21" s="1635"/>
      <c r="E21" s="1635">
        <v>70</v>
      </c>
      <c r="F21" s="1635"/>
      <c r="G21" s="1635"/>
      <c r="H21" s="1635"/>
      <c r="I21" s="1635"/>
      <c r="J21" s="1636"/>
    </row>
    <row r="22" spans="1:11" ht="23.1" customHeight="1" x14ac:dyDescent="0.3">
      <c r="A22" s="1640" t="s">
        <v>1002</v>
      </c>
      <c r="B22" s="1641"/>
      <c r="C22" s="1635">
        <f t="shared" si="0"/>
        <v>15310</v>
      </c>
      <c r="D22" s="1635"/>
      <c r="E22" s="1635">
        <f>4554+4222+3928+2606</f>
        <v>15310</v>
      </c>
      <c r="F22" s="1635"/>
      <c r="G22" s="1635"/>
      <c r="H22" s="1635"/>
      <c r="I22" s="1635"/>
      <c r="J22" s="1636"/>
    </row>
    <row r="23" spans="1:11" ht="23.1" customHeight="1" x14ac:dyDescent="0.3">
      <c r="A23" s="1640" t="s">
        <v>1003</v>
      </c>
      <c r="B23" s="1641"/>
      <c r="C23" s="1635">
        <f t="shared" si="0"/>
        <v>0</v>
      </c>
      <c r="D23" s="1635"/>
      <c r="E23" s="1635">
        <v>0</v>
      </c>
      <c r="F23" s="1635"/>
      <c r="G23" s="1635"/>
      <c r="H23" s="1635"/>
      <c r="I23" s="1635"/>
      <c r="J23" s="1636"/>
    </row>
    <row r="24" spans="1:11" ht="23.1" customHeight="1" x14ac:dyDescent="0.3">
      <c r="A24" s="1640" t="s">
        <v>1004</v>
      </c>
      <c r="B24" s="1641"/>
      <c r="C24" s="1635">
        <f t="shared" si="0"/>
        <v>5</v>
      </c>
      <c r="D24" s="1635"/>
      <c r="E24" s="1635">
        <v>5</v>
      </c>
      <c r="F24" s="1635"/>
      <c r="G24" s="1635"/>
      <c r="H24" s="1635"/>
      <c r="I24" s="1635"/>
      <c r="J24" s="1636"/>
    </row>
    <row r="25" spans="1:11" ht="23.1" customHeight="1" x14ac:dyDescent="0.3">
      <c r="A25" s="1640" t="s">
        <v>1005</v>
      </c>
      <c r="B25" s="1641"/>
      <c r="C25" s="1635">
        <f t="shared" si="0"/>
        <v>90</v>
      </c>
      <c r="D25" s="1635"/>
      <c r="E25" s="1635">
        <v>90</v>
      </c>
      <c r="F25" s="1635"/>
      <c r="G25" s="1635"/>
      <c r="H25" s="1635"/>
      <c r="I25" s="1635"/>
      <c r="J25" s="1636"/>
    </row>
    <row r="26" spans="1:11" ht="23.1" customHeight="1" x14ac:dyDescent="0.3">
      <c r="A26" s="1640" t="s">
        <v>1006</v>
      </c>
      <c r="B26" s="1641"/>
      <c r="C26" s="1635">
        <f t="shared" si="0"/>
        <v>0</v>
      </c>
      <c r="D26" s="1635"/>
      <c r="E26" s="1635">
        <v>0</v>
      </c>
      <c r="F26" s="1635"/>
      <c r="G26" s="1635"/>
      <c r="H26" s="1635"/>
      <c r="I26" s="1635"/>
      <c r="J26" s="1636"/>
    </row>
    <row r="27" spans="1:11" ht="23.1" customHeight="1" x14ac:dyDescent="0.3">
      <c r="A27" s="1640" t="s">
        <v>1007</v>
      </c>
      <c r="B27" s="1641"/>
      <c r="C27" s="1635">
        <f t="shared" si="0"/>
        <v>170</v>
      </c>
      <c r="D27" s="1635"/>
      <c r="E27" s="1635">
        <v>170</v>
      </c>
      <c r="F27" s="1635"/>
      <c r="G27" s="1635"/>
      <c r="H27" s="1635"/>
      <c r="I27" s="1635"/>
      <c r="J27" s="1636"/>
    </row>
    <row r="28" spans="1:11" ht="23.1" customHeight="1" x14ac:dyDescent="0.3">
      <c r="A28" s="1640" t="s">
        <v>1008</v>
      </c>
      <c r="B28" s="1641"/>
      <c r="C28" s="1635">
        <f t="shared" si="0"/>
        <v>0</v>
      </c>
      <c r="D28" s="1635"/>
      <c r="E28" s="1635">
        <v>0</v>
      </c>
      <c r="F28" s="1635"/>
      <c r="G28" s="1635"/>
      <c r="H28" s="1635"/>
      <c r="I28" s="1635"/>
      <c r="J28" s="1636"/>
    </row>
    <row r="29" spans="1:11" ht="23.1" customHeight="1" x14ac:dyDescent="0.3">
      <c r="A29" s="1640" t="s">
        <v>1009</v>
      </c>
      <c r="B29" s="1641"/>
      <c r="C29" s="1635">
        <f t="shared" si="0"/>
        <v>0</v>
      </c>
      <c r="D29" s="1635"/>
      <c r="E29" s="1635">
        <v>0</v>
      </c>
      <c r="F29" s="1635"/>
      <c r="G29" s="1635"/>
      <c r="H29" s="1635"/>
      <c r="I29" s="1635"/>
      <c r="J29" s="1636"/>
    </row>
    <row r="30" spans="1:11" ht="36" customHeight="1" x14ac:dyDescent="0.3">
      <c r="A30" s="1640" t="s">
        <v>1010</v>
      </c>
      <c r="B30" s="1641"/>
      <c r="C30" s="1635">
        <f t="shared" si="0"/>
        <v>20</v>
      </c>
      <c r="D30" s="1635"/>
      <c r="E30" s="1635">
        <v>20</v>
      </c>
      <c r="F30" s="1635"/>
      <c r="G30" s="1635"/>
      <c r="H30" s="1635"/>
      <c r="I30" s="1635"/>
      <c r="J30" s="1636"/>
    </row>
    <row r="31" spans="1:11" ht="37.5" customHeight="1" x14ac:dyDescent="0.3">
      <c r="A31" s="1640" t="s">
        <v>1011</v>
      </c>
      <c r="B31" s="1641"/>
      <c r="C31" s="1635">
        <f t="shared" si="0"/>
        <v>2</v>
      </c>
      <c r="D31" s="1635"/>
      <c r="E31" s="1635">
        <v>2</v>
      </c>
      <c r="F31" s="1635"/>
      <c r="G31" s="1635"/>
      <c r="H31" s="1635"/>
      <c r="I31" s="1635"/>
      <c r="J31" s="1636"/>
    </row>
    <row r="32" spans="1:11" ht="23.1" customHeight="1" x14ac:dyDescent="0.3">
      <c r="A32" s="1640" t="s">
        <v>1012</v>
      </c>
      <c r="B32" s="1641"/>
      <c r="C32" s="1635">
        <f t="shared" si="0"/>
        <v>10</v>
      </c>
      <c r="D32" s="1635"/>
      <c r="E32" s="1635">
        <v>10</v>
      </c>
      <c r="F32" s="1635"/>
      <c r="G32" s="1635"/>
      <c r="H32" s="1635"/>
      <c r="I32" s="1635"/>
      <c r="J32" s="1636"/>
    </row>
    <row r="33" spans="1:10" ht="23.1" customHeight="1" x14ac:dyDescent="0.3">
      <c r="A33" s="1640" t="s">
        <v>1013</v>
      </c>
      <c r="B33" s="1641"/>
      <c r="C33" s="1635">
        <f t="shared" si="0"/>
        <v>0</v>
      </c>
      <c r="D33" s="1635"/>
      <c r="E33" s="1635">
        <v>0</v>
      </c>
      <c r="F33" s="1635"/>
      <c r="G33" s="1635"/>
      <c r="H33" s="1635"/>
      <c r="I33" s="1635"/>
      <c r="J33" s="1636"/>
    </row>
    <row r="34" spans="1:10" ht="23.1" customHeight="1" thickBot="1" x14ac:dyDescent="0.35">
      <c r="A34" s="1642" t="s">
        <v>1014</v>
      </c>
      <c r="B34" s="1643"/>
      <c r="C34" s="1635">
        <f t="shared" si="0"/>
        <v>0</v>
      </c>
      <c r="D34" s="1635"/>
      <c r="E34" s="1637">
        <v>0</v>
      </c>
      <c r="F34" s="1637"/>
      <c r="G34" s="1637"/>
      <c r="H34" s="1637"/>
      <c r="I34" s="1637"/>
      <c r="J34" s="1638"/>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2252</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 ref="A19:B19"/>
    <mergeCell ref="A20:B20"/>
    <mergeCell ref="A21:B21"/>
    <mergeCell ref="A22:B22"/>
    <mergeCell ref="A23:B23"/>
    <mergeCell ref="A24:B24"/>
    <mergeCell ref="A25:B25"/>
    <mergeCell ref="A26:B26"/>
    <mergeCell ref="A27:B27"/>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s>
  <phoneticPr fontId="13" type="noConversion"/>
  <hyperlinks>
    <hyperlink ref="K1" location="預告統計資料發布時間表!A1" display="回發布時間表" xr:uid="{918176B1-9DDA-466F-9AB5-F655A2F82CFC}"/>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topLeftCell="C17" zoomScaleNormal="100" workbookViewId="0">
      <selection activeCell="I32" sqref="I32:J32"/>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2250</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42918</v>
      </c>
      <c r="D11" s="1668"/>
      <c r="E11" s="1668">
        <f>SUM(E12:F34)</f>
        <v>36895</v>
      </c>
      <c r="F11" s="1668"/>
      <c r="G11" s="1668">
        <f>SUM(G12:H34)</f>
        <v>0</v>
      </c>
      <c r="H11" s="1668"/>
      <c r="I11" s="1668">
        <f>SUM(I12:J34)</f>
        <v>6023</v>
      </c>
      <c r="J11" s="1673"/>
      <c r="K11" s="969"/>
    </row>
    <row r="12" spans="1:11" s="78" customFormat="1" ht="23.1" customHeight="1" x14ac:dyDescent="0.3">
      <c r="A12" s="1644" t="s">
        <v>992</v>
      </c>
      <c r="B12" s="1645"/>
      <c r="C12" s="1668">
        <f t="shared" ref="C12:C34" si="0">SUM(E12:J12)</f>
        <v>8714</v>
      </c>
      <c r="D12" s="1668"/>
      <c r="E12" s="1669">
        <v>4240</v>
      </c>
      <c r="F12" s="1669"/>
      <c r="G12" s="1669">
        <v>0</v>
      </c>
      <c r="H12" s="1669"/>
      <c r="I12" s="1669">
        <v>4474</v>
      </c>
      <c r="J12" s="1670"/>
    </row>
    <row r="13" spans="1:11" s="78" customFormat="1" ht="23.1" customHeight="1" x14ac:dyDescent="0.3">
      <c r="A13" s="1644" t="s">
        <v>993</v>
      </c>
      <c r="B13" s="1645"/>
      <c r="C13" s="1668">
        <f t="shared" si="0"/>
        <v>3921</v>
      </c>
      <c r="D13" s="1668"/>
      <c r="E13" s="1669">
        <v>3921</v>
      </c>
      <c r="F13" s="1669"/>
      <c r="G13" s="1669">
        <v>0</v>
      </c>
      <c r="H13" s="1669"/>
      <c r="I13" s="1669">
        <v>0</v>
      </c>
      <c r="J13" s="1670"/>
    </row>
    <row r="14" spans="1:11" s="78" customFormat="1" ht="23.1" customHeight="1" x14ac:dyDescent="0.3">
      <c r="A14" s="1644" t="s">
        <v>994</v>
      </c>
      <c r="B14" s="1645"/>
      <c r="C14" s="1668">
        <f t="shared" si="0"/>
        <v>2798</v>
      </c>
      <c r="D14" s="1668"/>
      <c r="E14" s="1669">
        <v>2768</v>
      </c>
      <c r="F14" s="1669"/>
      <c r="G14" s="1669">
        <v>0</v>
      </c>
      <c r="H14" s="1669"/>
      <c r="I14" s="1669">
        <v>30</v>
      </c>
      <c r="J14" s="1670"/>
    </row>
    <row r="15" spans="1:11" s="78" customFormat="1" ht="23.1" customHeight="1" x14ac:dyDescent="0.3">
      <c r="A15" s="1644" t="s">
        <v>995</v>
      </c>
      <c r="B15" s="1645"/>
      <c r="C15" s="1668">
        <f t="shared" si="0"/>
        <v>1821</v>
      </c>
      <c r="D15" s="1668"/>
      <c r="E15" s="1669">
        <v>1821</v>
      </c>
      <c r="F15" s="1669"/>
      <c r="G15" s="1669">
        <v>0</v>
      </c>
      <c r="H15" s="1669"/>
      <c r="I15" s="1669">
        <v>0</v>
      </c>
      <c r="J15" s="1670"/>
    </row>
    <row r="16" spans="1:11" s="78" customFormat="1" ht="23.1" customHeight="1" x14ac:dyDescent="0.3">
      <c r="A16" s="1644" t="s">
        <v>996</v>
      </c>
      <c r="B16" s="1645"/>
      <c r="C16" s="1668">
        <f t="shared" si="0"/>
        <v>1566</v>
      </c>
      <c r="D16" s="1668"/>
      <c r="E16" s="1669">
        <v>1566</v>
      </c>
      <c r="F16" s="1669"/>
      <c r="G16" s="1669">
        <v>0</v>
      </c>
      <c r="H16" s="1669"/>
      <c r="I16" s="1669">
        <v>0</v>
      </c>
      <c r="J16" s="1670"/>
    </row>
    <row r="17" spans="1:11" ht="23.1" customHeight="1" x14ac:dyDescent="0.3">
      <c r="A17" s="1644" t="s">
        <v>997</v>
      </c>
      <c r="B17" s="1645"/>
      <c r="C17" s="1668">
        <f t="shared" si="0"/>
        <v>2188</v>
      </c>
      <c r="D17" s="1668"/>
      <c r="E17" s="1669">
        <v>1233</v>
      </c>
      <c r="F17" s="1669"/>
      <c r="G17" s="1669">
        <v>0</v>
      </c>
      <c r="H17" s="1669"/>
      <c r="I17" s="1669">
        <v>955</v>
      </c>
      <c r="J17" s="1670"/>
      <c r="K17" s="78"/>
    </row>
    <row r="18" spans="1:11" ht="23.1" customHeight="1" x14ac:dyDescent="0.3">
      <c r="A18" s="1644" t="s">
        <v>998</v>
      </c>
      <c r="B18" s="1645"/>
      <c r="C18" s="1668">
        <f t="shared" si="0"/>
        <v>4237</v>
      </c>
      <c r="D18" s="1668"/>
      <c r="E18" s="1669">
        <v>3673</v>
      </c>
      <c r="F18" s="1669"/>
      <c r="G18" s="1669">
        <v>0</v>
      </c>
      <c r="H18" s="1669"/>
      <c r="I18" s="1669">
        <v>564</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1644</v>
      </c>
      <c r="D20" s="1668"/>
      <c r="E20" s="1669">
        <v>1644</v>
      </c>
      <c r="F20" s="1669"/>
      <c r="G20" s="1669">
        <v>0</v>
      </c>
      <c r="H20" s="1669"/>
      <c r="I20" s="1669">
        <v>0</v>
      </c>
      <c r="J20" s="1670"/>
    </row>
    <row r="21" spans="1:11" ht="23.1" customHeight="1" x14ac:dyDescent="0.3">
      <c r="A21" s="1644" t="s">
        <v>1001</v>
      </c>
      <c r="B21" s="1645"/>
      <c r="C21" s="1668">
        <f t="shared" si="0"/>
        <v>60</v>
      </c>
      <c r="D21" s="1668"/>
      <c r="E21" s="1669">
        <v>60</v>
      </c>
      <c r="F21" s="1669"/>
      <c r="G21" s="1669">
        <v>0</v>
      </c>
      <c r="H21" s="1669"/>
      <c r="I21" s="1669">
        <v>0</v>
      </c>
      <c r="J21" s="1670"/>
    </row>
    <row r="22" spans="1:11" ht="23.1" customHeight="1" x14ac:dyDescent="0.3">
      <c r="A22" s="1640" t="s">
        <v>1002</v>
      </c>
      <c r="B22" s="1641"/>
      <c r="C22" s="1668">
        <f t="shared" si="0"/>
        <v>15778</v>
      </c>
      <c r="D22" s="1668"/>
      <c r="E22" s="1669">
        <f>4351+4508+3965+2954</f>
        <v>15778</v>
      </c>
      <c r="F22" s="1669"/>
      <c r="G22" s="1669">
        <v>0</v>
      </c>
      <c r="H22" s="1669"/>
      <c r="I22" s="1669">
        <v>0</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3</v>
      </c>
      <c r="D24" s="1668"/>
      <c r="E24" s="1669">
        <v>3</v>
      </c>
      <c r="F24" s="1669"/>
      <c r="G24" s="1669">
        <v>0</v>
      </c>
      <c r="H24" s="1669"/>
      <c r="I24" s="1669">
        <v>0</v>
      </c>
      <c r="J24" s="1670"/>
    </row>
    <row r="25" spans="1:11" ht="23.1" customHeight="1" x14ac:dyDescent="0.3">
      <c r="A25" s="1640" t="s">
        <v>1005</v>
      </c>
      <c r="B25" s="1641"/>
      <c r="C25" s="1668">
        <f t="shared" si="0"/>
        <v>45</v>
      </c>
      <c r="D25" s="1668"/>
      <c r="E25" s="1669">
        <v>45</v>
      </c>
      <c r="F25" s="1669"/>
      <c r="G25" s="1669">
        <v>0</v>
      </c>
      <c r="H25" s="1669"/>
      <c r="I25" s="1669">
        <v>0</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140</v>
      </c>
      <c r="D27" s="1668"/>
      <c r="E27" s="1669">
        <v>140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0</v>
      </c>
      <c r="D29" s="1668"/>
      <c r="E29" s="1669">
        <v>0</v>
      </c>
      <c r="F29" s="1669"/>
      <c r="G29" s="1669">
        <v>0</v>
      </c>
      <c r="H29" s="1669"/>
      <c r="I29" s="1669">
        <v>0</v>
      </c>
      <c r="J29" s="1670"/>
    </row>
    <row r="30" spans="1:11" ht="36" customHeight="1" x14ac:dyDescent="0.3">
      <c r="A30" s="1640" t="s">
        <v>1010</v>
      </c>
      <c r="B30" s="1641"/>
      <c r="C30" s="1668">
        <f t="shared" si="0"/>
        <v>3</v>
      </c>
      <c r="D30" s="1668"/>
      <c r="E30" s="1669">
        <v>3</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0</v>
      </c>
      <c r="D32" s="1668"/>
      <c r="E32" s="1669">
        <v>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68">
        <f t="shared" si="0"/>
        <v>0</v>
      </c>
      <c r="D34" s="1668"/>
      <c r="E34" s="1671">
        <v>0</v>
      </c>
      <c r="F34" s="1671"/>
      <c r="G34" s="1669">
        <v>0</v>
      </c>
      <c r="H34" s="1669"/>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2251</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9EEDEBE-95B5-40BA-886B-571212EF157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sqref="A1:B1"/>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2301</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48089</v>
      </c>
      <c r="D11" s="1668"/>
      <c r="E11" s="1668">
        <f>SUM(E12:F34)</f>
        <v>43097</v>
      </c>
      <c r="F11" s="1668"/>
      <c r="G11" s="1668">
        <f>SUM(G12:H34)</f>
        <v>0</v>
      </c>
      <c r="H11" s="1668"/>
      <c r="I11" s="1668">
        <f>SUM(I12:J34)</f>
        <v>4992</v>
      </c>
      <c r="J11" s="1673"/>
      <c r="K11" s="969"/>
    </row>
    <row r="12" spans="1:11" s="78" customFormat="1" ht="23.1" customHeight="1" x14ac:dyDescent="0.3">
      <c r="A12" s="1644" t="s">
        <v>992</v>
      </c>
      <c r="B12" s="1645"/>
      <c r="C12" s="1668">
        <f t="shared" ref="C12:C34" si="0">SUM(E12:J12)</f>
        <v>10683</v>
      </c>
      <c r="D12" s="1668"/>
      <c r="E12" s="1669">
        <v>6841</v>
      </c>
      <c r="F12" s="1669"/>
      <c r="G12" s="1669">
        <v>0</v>
      </c>
      <c r="H12" s="1669"/>
      <c r="I12" s="1669">
        <v>3842</v>
      </c>
      <c r="J12" s="1670"/>
    </row>
    <row r="13" spans="1:11" s="78" customFormat="1" ht="23.1" customHeight="1" x14ac:dyDescent="0.3">
      <c r="A13" s="1644" t="s">
        <v>993</v>
      </c>
      <c r="B13" s="1645"/>
      <c r="C13" s="1668">
        <f t="shared" si="0"/>
        <v>4536</v>
      </c>
      <c r="D13" s="1668"/>
      <c r="E13" s="1669">
        <v>4536</v>
      </c>
      <c r="F13" s="1669"/>
      <c r="G13" s="1669">
        <v>0</v>
      </c>
      <c r="H13" s="1669"/>
      <c r="I13" s="1669">
        <v>0</v>
      </c>
      <c r="J13" s="1670"/>
    </row>
    <row r="14" spans="1:11" s="78" customFormat="1" ht="23.1" customHeight="1" x14ac:dyDescent="0.3">
      <c r="A14" s="1644" t="s">
        <v>994</v>
      </c>
      <c r="B14" s="1645"/>
      <c r="C14" s="1668">
        <f t="shared" si="0"/>
        <v>2260</v>
      </c>
      <c r="D14" s="1668"/>
      <c r="E14" s="1669">
        <v>2200</v>
      </c>
      <c r="F14" s="1669"/>
      <c r="G14" s="1669">
        <v>0</v>
      </c>
      <c r="H14" s="1669"/>
      <c r="I14" s="1669">
        <v>60</v>
      </c>
      <c r="J14" s="1670"/>
    </row>
    <row r="15" spans="1:11" s="78" customFormat="1" ht="23.1" customHeight="1" x14ac:dyDescent="0.3">
      <c r="A15" s="1644" t="s">
        <v>995</v>
      </c>
      <c r="B15" s="1645"/>
      <c r="C15" s="1668">
        <f t="shared" si="0"/>
        <v>1980</v>
      </c>
      <c r="D15" s="1668"/>
      <c r="E15" s="1669">
        <v>1980</v>
      </c>
      <c r="F15" s="1669"/>
      <c r="G15" s="1669">
        <v>0</v>
      </c>
      <c r="H15" s="1669"/>
      <c r="I15" s="1669">
        <v>0</v>
      </c>
      <c r="J15" s="1670"/>
    </row>
    <row r="16" spans="1:11" s="78" customFormat="1" ht="23.1" customHeight="1" x14ac:dyDescent="0.3">
      <c r="A16" s="1644" t="s">
        <v>996</v>
      </c>
      <c r="B16" s="1645"/>
      <c r="C16" s="1668">
        <f t="shared" si="0"/>
        <v>980</v>
      </c>
      <c r="D16" s="1668"/>
      <c r="E16" s="1669">
        <v>980</v>
      </c>
      <c r="F16" s="1669"/>
      <c r="G16" s="1669">
        <v>0</v>
      </c>
      <c r="H16" s="1669"/>
      <c r="I16" s="1669">
        <v>0</v>
      </c>
      <c r="J16" s="1670"/>
    </row>
    <row r="17" spans="1:11" ht="23.1" customHeight="1" x14ac:dyDescent="0.3">
      <c r="A17" s="1644" t="s">
        <v>997</v>
      </c>
      <c r="B17" s="1645"/>
      <c r="C17" s="1668">
        <f t="shared" si="0"/>
        <v>3624</v>
      </c>
      <c r="D17" s="1668"/>
      <c r="E17" s="1669">
        <v>2874</v>
      </c>
      <c r="F17" s="1669"/>
      <c r="G17" s="1669">
        <v>0</v>
      </c>
      <c r="H17" s="1669"/>
      <c r="I17" s="1669">
        <v>750</v>
      </c>
      <c r="J17" s="1670"/>
      <c r="K17" s="78"/>
    </row>
    <row r="18" spans="1:11" ht="23.1" customHeight="1" x14ac:dyDescent="0.3">
      <c r="A18" s="1644" t="s">
        <v>998</v>
      </c>
      <c r="B18" s="1645"/>
      <c r="C18" s="1668">
        <f t="shared" si="0"/>
        <v>6197</v>
      </c>
      <c r="D18" s="1668"/>
      <c r="E18" s="1669">
        <v>5857</v>
      </c>
      <c r="F18" s="1669"/>
      <c r="G18" s="1669">
        <v>0</v>
      </c>
      <c r="H18" s="1669"/>
      <c r="I18" s="1669">
        <v>340</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1460</v>
      </c>
      <c r="D20" s="1668"/>
      <c r="E20" s="1669">
        <v>1460</v>
      </c>
      <c r="F20" s="1669"/>
      <c r="G20" s="1669">
        <v>0</v>
      </c>
      <c r="H20" s="1669"/>
      <c r="I20" s="1669">
        <v>0</v>
      </c>
      <c r="J20" s="1670"/>
    </row>
    <row r="21" spans="1:11" ht="23.1" customHeight="1" x14ac:dyDescent="0.3">
      <c r="A21" s="1644" t="s">
        <v>1001</v>
      </c>
      <c r="B21" s="1645"/>
      <c r="C21" s="1668">
        <f t="shared" si="0"/>
        <v>40</v>
      </c>
      <c r="D21" s="1668"/>
      <c r="E21" s="1669">
        <v>40</v>
      </c>
      <c r="F21" s="1669"/>
      <c r="G21" s="1669">
        <v>0</v>
      </c>
      <c r="H21" s="1669"/>
      <c r="I21" s="1669">
        <v>0</v>
      </c>
      <c r="J21" s="1670"/>
    </row>
    <row r="22" spans="1:11" ht="23.1" customHeight="1" x14ac:dyDescent="0.3">
      <c r="A22" s="1640" t="s">
        <v>1002</v>
      </c>
      <c r="B22" s="1641"/>
      <c r="C22" s="1668">
        <f t="shared" si="0"/>
        <v>14435</v>
      </c>
      <c r="D22" s="1668"/>
      <c r="E22" s="1669">
        <f>4655+3760+4100+1920</f>
        <v>14435</v>
      </c>
      <c r="F22" s="1669"/>
      <c r="G22" s="1669">
        <v>0</v>
      </c>
      <c r="H22" s="1669"/>
      <c r="I22" s="1669">
        <v>0</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12</v>
      </c>
      <c r="D24" s="1668"/>
      <c r="E24" s="1669">
        <v>12</v>
      </c>
      <c r="F24" s="1669"/>
      <c r="G24" s="1669">
        <v>0</v>
      </c>
      <c r="H24" s="1669"/>
      <c r="I24" s="1669">
        <v>0</v>
      </c>
      <c r="J24" s="1670"/>
    </row>
    <row r="25" spans="1:11" ht="23.1" customHeight="1" x14ac:dyDescent="0.3">
      <c r="A25" s="1640" t="s">
        <v>1005</v>
      </c>
      <c r="B25" s="1641"/>
      <c r="C25" s="1668">
        <f t="shared" si="0"/>
        <v>60</v>
      </c>
      <c r="D25" s="1668"/>
      <c r="E25" s="1669">
        <v>60</v>
      </c>
      <c r="F25" s="1669"/>
      <c r="G25" s="1669">
        <v>0</v>
      </c>
      <c r="H25" s="1669"/>
      <c r="I25" s="1669">
        <v>0</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1800</v>
      </c>
      <c r="D27" s="1668"/>
      <c r="E27" s="1669">
        <v>1800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0</v>
      </c>
      <c r="D29" s="1668"/>
      <c r="E29" s="1669">
        <v>0</v>
      </c>
      <c r="F29" s="1669"/>
      <c r="G29" s="1669">
        <v>0</v>
      </c>
      <c r="H29" s="1669"/>
      <c r="I29" s="1669">
        <v>0</v>
      </c>
      <c r="J29" s="1670"/>
    </row>
    <row r="30" spans="1:11" ht="36" customHeight="1" x14ac:dyDescent="0.3">
      <c r="A30" s="1640" t="s">
        <v>1010</v>
      </c>
      <c r="B30" s="1641"/>
      <c r="C30" s="1668">
        <f t="shared" si="0"/>
        <v>2</v>
      </c>
      <c r="D30" s="1668"/>
      <c r="E30" s="1669">
        <v>2</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20</v>
      </c>
      <c r="D32" s="1668"/>
      <c r="E32" s="1669">
        <v>20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68">
        <f t="shared" si="0"/>
        <v>0</v>
      </c>
      <c r="D34" s="1668"/>
      <c r="E34" s="1671">
        <v>0</v>
      </c>
      <c r="F34" s="1671"/>
      <c r="G34" s="1669">
        <v>0</v>
      </c>
      <c r="H34" s="1669"/>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2302</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sqref="A1:B1"/>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2348</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37599</v>
      </c>
      <c r="D11" s="1668"/>
      <c r="E11" s="1668">
        <f>SUM(E12:F34)</f>
        <v>31989</v>
      </c>
      <c r="F11" s="1668"/>
      <c r="G11" s="1668">
        <f>SUM(G12:H34)</f>
        <v>0</v>
      </c>
      <c r="H11" s="1668"/>
      <c r="I11" s="1668">
        <f>SUM(I12:J34)</f>
        <v>5610</v>
      </c>
      <c r="J11" s="1673"/>
      <c r="K11" s="969"/>
    </row>
    <row r="12" spans="1:11" s="78" customFormat="1" ht="23.1" customHeight="1" x14ac:dyDescent="0.3">
      <c r="A12" s="1644" t="s">
        <v>992</v>
      </c>
      <c r="B12" s="1645"/>
      <c r="C12" s="1668">
        <f t="shared" ref="C12:C34" si="0">SUM(E12:J12)</f>
        <v>7376</v>
      </c>
      <c r="D12" s="1668"/>
      <c r="E12" s="1669">
        <v>3820</v>
      </c>
      <c r="F12" s="1669"/>
      <c r="G12" s="1669">
        <v>0</v>
      </c>
      <c r="H12" s="1669"/>
      <c r="I12" s="1669">
        <v>3556</v>
      </c>
      <c r="J12" s="1670"/>
    </row>
    <row r="13" spans="1:11" s="78" customFormat="1" ht="23.1" customHeight="1" x14ac:dyDescent="0.3">
      <c r="A13" s="1644" t="s">
        <v>993</v>
      </c>
      <c r="B13" s="1645"/>
      <c r="C13" s="1668">
        <f t="shared" si="0"/>
        <v>4536</v>
      </c>
      <c r="D13" s="1668"/>
      <c r="E13" s="1669">
        <v>4536</v>
      </c>
      <c r="F13" s="1669"/>
      <c r="G13" s="1669">
        <v>0</v>
      </c>
      <c r="H13" s="1669"/>
      <c r="I13" s="1669">
        <v>0</v>
      </c>
      <c r="J13" s="1670"/>
    </row>
    <row r="14" spans="1:11" s="78" customFormat="1" ht="23.1" customHeight="1" x14ac:dyDescent="0.3">
      <c r="A14" s="1644" t="s">
        <v>994</v>
      </c>
      <c r="B14" s="1645"/>
      <c r="C14" s="1668">
        <f t="shared" si="0"/>
        <v>2220</v>
      </c>
      <c r="D14" s="1668"/>
      <c r="E14" s="1669">
        <v>2200</v>
      </c>
      <c r="F14" s="1669"/>
      <c r="G14" s="1669">
        <v>0</v>
      </c>
      <c r="H14" s="1669"/>
      <c r="I14" s="1669">
        <v>20</v>
      </c>
      <c r="J14" s="1670"/>
    </row>
    <row r="15" spans="1:11" s="78" customFormat="1" ht="23.1" customHeight="1" x14ac:dyDescent="0.3">
      <c r="A15" s="1644" t="s">
        <v>995</v>
      </c>
      <c r="B15" s="1645"/>
      <c r="C15" s="1668">
        <f t="shared" si="0"/>
        <v>1980</v>
      </c>
      <c r="D15" s="1668"/>
      <c r="E15" s="1669">
        <v>1980</v>
      </c>
      <c r="F15" s="1669"/>
      <c r="G15" s="1669">
        <v>0</v>
      </c>
      <c r="H15" s="1669"/>
      <c r="I15" s="1669">
        <v>0</v>
      </c>
      <c r="J15" s="1670"/>
    </row>
    <row r="16" spans="1:11" s="78" customFormat="1" ht="23.1" customHeight="1" x14ac:dyDescent="0.3">
      <c r="A16" s="1644" t="s">
        <v>996</v>
      </c>
      <c r="B16" s="1645"/>
      <c r="C16" s="1668">
        <f t="shared" si="0"/>
        <v>2555</v>
      </c>
      <c r="D16" s="1668"/>
      <c r="E16" s="1669">
        <v>1095</v>
      </c>
      <c r="F16" s="1669"/>
      <c r="G16" s="1669">
        <v>0</v>
      </c>
      <c r="H16" s="1669"/>
      <c r="I16" s="1669">
        <v>1460</v>
      </c>
      <c r="J16" s="1670"/>
    </row>
    <row r="17" spans="1:11" ht="23.1" customHeight="1" x14ac:dyDescent="0.3">
      <c r="A17" s="1644" t="s">
        <v>997</v>
      </c>
      <c r="B17" s="1645"/>
      <c r="C17" s="1668">
        <f t="shared" si="0"/>
        <v>1507</v>
      </c>
      <c r="D17" s="1668"/>
      <c r="E17" s="1669">
        <v>1507</v>
      </c>
      <c r="F17" s="1669"/>
      <c r="G17" s="1669">
        <v>0</v>
      </c>
      <c r="H17" s="1669"/>
      <c r="I17" s="1669">
        <v>0</v>
      </c>
      <c r="J17" s="1670"/>
      <c r="K17" s="78"/>
    </row>
    <row r="18" spans="1:11" ht="23.1" customHeight="1" x14ac:dyDescent="0.3">
      <c r="A18" s="1644" t="s">
        <v>998</v>
      </c>
      <c r="B18" s="1645"/>
      <c r="C18" s="1668">
        <f t="shared" si="0"/>
        <v>3454</v>
      </c>
      <c r="D18" s="1668"/>
      <c r="E18" s="1669">
        <v>2880</v>
      </c>
      <c r="F18" s="1669"/>
      <c r="G18" s="1669">
        <v>0</v>
      </c>
      <c r="H18" s="1669"/>
      <c r="I18" s="1669">
        <v>574</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1277</v>
      </c>
      <c r="D20" s="1668"/>
      <c r="E20" s="1669">
        <v>1277</v>
      </c>
      <c r="F20" s="1669"/>
      <c r="G20" s="1669">
        <v>0</v>
      </c>
      <c r="H20" s="1669"/>
      <c r="I20" s="1669">
        <v>0</v>
      </c>
      <c r="J20" s="1670"/>
    </row>
    <row r="21" spans="1:11" ht="23.1" customHeight="1" x14ac:dyDescent="0.3">
      <c r="A21" s="1644" t="s">
        <v>1001</v>
      </c>
      <c r="B21" s="1645"/>
      <c r="C21" s="1668">
        <f t="shared" si="0"/>
        <v>30</v>
      </c>
      <c r="D21" s="1668"/>
      <c r="E21" s="1669">
        <v>30</v>
      </c>
      <c r="F21" s="1669"/>
      <c r="G21" s="1669">
        <v>0</v>
      </c>
      <c r="H21" s="1669"/>
      <c r="I21" s="1669">
        <v>0</v>
      </c>
      <c r="J21" s="1670"/>
    </row>
    <row r="22" spans="1:11" ht="23.1" customHeight="1" x14ac:dyDescent="0.3">
      <c r="A22" s="1640" t="s">
        <v>1002</v>
      </c>
      <c r="B22" s="1641"/>
      <c r="C22" s="1668">
        <f t="shared" si="0"/>
        <v>11829</v>
      </c>
      <c r="D22" s="1668"/>
      <c r="E22" s="1669">
        <f>5865+2532+3432</f>
        <v>11829</v>
      </c>
      <c r="F22" s="1669"/>
      <c r="G22" s="1669">
        <v>0</v>
      </c>
      <c r="H22" s="1669"/>
      <c r="I22" s="1669">
        <v>0</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10</v>
      </c>
      <c r="D24" s="1668"/>
      <c r="E24" s="1669">
        <v>10</v>
      </c>
      <c r="F24" s="1669"/>
      <c r="G24" s="1669">
        <v>0</v>
      </c>
      <c r="H24" s="1669"/>
      <c r="I24" s="1669">
        <v>0</v>
      </c>
      <c r="J24" s="1670"/>
    </row>
    <row r="25" spans="1:11" ht="23.1" customHeight="1" x14ac:dyDescent="0.3">
      <c r="A25" s="1640" t="s">
        <v>1005</v>
      </c>
      <c r="B25" s="1641"/>
      <c r="C25" s="1668">
        <f t="shared" si="0"/>
        <v>20</v>
      </c>
      <c r="D25" s="1668"/>
      <c r="E25" s="1669">
        <v>20</v>
      </c>
      <c r="F25" s="1669"/>
      <c r="G25" s="1669">
        <v>0</v>
      </c>
      <c r="H25" s="1669"/>
      <c r="I25" s="1669">
        <v>0</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800</v>
      </c>
      <c r="D27" s="1668"/>
      <c r="E27" s="1669">
        <v>800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0</v>
      </c>
      <c r="D29" s="1668"/>
      <c r="E29" s="1669">
        <v>0</v>
      </c>
      <c r="F29" s="1669"/>
      <c r="G29" s="1669">
        <v>0</v>
      </c>
      <c r="H29" s="1669"/>
      <c r="I29" s="1669">
        <v>0</v>
      </c>
      <c r="J29" s="1670"/>
    </row>
    <row r="30" spans="1:11" ht="23.4" customHeight="1" x14ac:dyDescent="0.3">
      <c r="A30" s="1640" t="s">
        <v>1010</v>
      </c>
      <c r="B30" s="1641"/>
      <c r="C30" s="1668">
        <f t="shared" si="0"/>
        <v>5</v>
      </c>
      <c r="D30" s="1668"/>
      <c r="E30" s="1669">
        <v>5</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0</v>
      </c>
      <c r="D32" s="1668"/>
      <c r="E32" s="1669">
        <v>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74">
        <f t="shared" si="0"/>
        <v>0</v>
      </c>
      <c r="D34" s="1674"/>
      <c r="E34" s="1671">
        <v>0</v>
      </c>
      <c r="F34" s="1671"/>
      <c r="G34" s="1671">
        <v>0</v>
      </c>
      <c r="H34" s="1671"/>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2349</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sqref="A1:J40"/>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2350</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14015</v>
      </c>
      <c r="D11" s="1668"/>
      <c r="E11" s="1668">
        <f>SUM(E12:F34)</f>
        <v>14015</v>
      </c>
      <c r="F11" s="1668"/>
      <c r="G11" s="1668">
        <f>SUM(G12:H34)</f>
        <v>0</v>
      </c>
      <c r="H11" s="1668"/>
      <c r="I11" s="1668">
        <f>SUM(I12:J34)</f>
        <v>0</v>
      </c>
      <c r="J11" s="1673"/>
      <c r="K11" s="969"/>
    </row>
    <row r="12" spans="1:11" s="78" customFormat="1" ht="23.1" customHeight="1" x14ac:dyDescent="0.3">
      <c r="A12" s="1644" t="s">
        <v>992</v>
      </c>
      <c r="B12" s="1645"/>
      <c r="C12" s="1668">
        <f t="shared" ref="C12:C34" si="0">SUM(E12:J12)</f>
        <v>4070</v>
      </c>
      <c r="D12" s="1668"/>
      <c r="E12" s="1669">
        <v>4070</v>
      </c>
      <c r="F12" s="1669"/>
      <c r="G12" s="1669">
        <v>0</v>
      </c>
      <c r="H12" s="1669"/>
      <c r="I12" s="1669">
        <v>0</v>
      </c>
      <c r="J12" s="1670"/>
    </row>
    <row r="13" spans="1:11" s="78" customFormat="1" ht="23.1" customHeight="1" x14ac:dyDescent="0.3">
      <c r="A13" s="1644" t="s">
        <v>993</v>
      </c>
      <c r="B13" s="1645"/>
      <c r="C13" s="1668">
        <f t="shared" si="0"/>
        <v>3600</v>
      </c>
      <c r="D13" s="1668"/>
      <c r="E13" s="1669">
        <v>3600</v>
      </c>
      <c r="F13" s="1669"/>
      <c r="G13" s="1669">
        <v>0</v>
      </c>
      <c r="H13" s="1669"/>
      <c r="I13" s="1669">
        <v>0</v>
      </c>
      <c r="J13" s="1670"/>
    </row>
    <row r="14" spans="1:11" s="78" customFormat="1" ht="23.1" customHeight="1" x14ac:dyDescent="0.3">
      <c r="A14" s="1644" t="s">
        <v>994</v>
      </c>
      <c r="B14" s="1645"/>
      <c r="C14" s="1668">
        <f t="shared" si="0"/>
        <v>0</v>
      </c>
      <c r="D14" s="1668"/>
      <c r="E14" s="1669">
        <v>0</v>
      </c>
      <c r="F14" s="1669"/>
      <c r="G14" s="1669">
        <v>0</v>
      </c>
      <c r="H14" s="1669"/>
      <c r="I14" s="1669">
        <v>0</v>
      </c>
      <c r="J14" s="1670"/>
    </row>
    <row r="15" spans="1:11" s="78" customFormat="1" ht="23.1" customHeight="1" x14ac:dyDescent="0.3">
      <c r="A15" s="1644" t="s">
        <v>995</v>
      </c>
      <c r="B15" s="1645"/>
      <c r="C15" s="1668">
        <f t="shared" si="0"/>
        <v>410</v>
      </c>
      <c r="D15" s="1668"/>
      <c r="E15" s="1669">
        <v>410</v>
      </c>
      <c r="F15" s="1669"/>
      <c r="G15" s="1669">
        <v>0</v>
      </c>
      <c r="H15" s="1669"/>
      <c r="I15" s="1669">
        <v>0</v>
      </c>
      <c r="J15" s="1670"/>
    </row>
    <row r="16" spans="1:11" s="78" customFormat="1" ht="23.1" customHeight="1" x14ac:dyDescent="0.3">
      <c r="A16" s="1644" t="s">
        <v>996</v>
      </c>
      <c r="B16" s="1645"/>
      <c r="C16" s="1668">
        <f t="shared" si="0"/>
        <v>2750</v>
      </c>
      <c r="D16" s="1668"/>
      <c r="E16" s="1669">
        <v>2750</v>
      </c>
      <c r="F16" s="1669"/>
      <c r="G16" s="1669">
        <v>0</v>
      </c>
      <c r="H16" s="1669"/>
      <c r="I16" s="1669">
        <v>0</v>
      </c>
      <c r="J16" s="1670"/>
    </row>
    <row r="17" spans="1:11" ht="23.1" customHeight="1" x14ac:dyDescent="0.3">
      <c r="A17" s="1644" t="s">
        <v>997</v>
      </c>
      <c r="B17" s="1645"/>
      <c r="C17" s="1668">
        <f t="shared" si="0"/>
        <v>0</v>
      </c>
      <c r="D17" s="1668"/>
      <c r="E17" s="1669">
        <v>0</v>
      </c>
      <c r="F17" s="1669"/>
      <c r="G17" s="1669">
        <v>0</v>
      </c>
      <c r="H17" s="1669"/>
      <c r="I17" s="1669">
        <v>0</v>
      </c>
      <c r="J17" s="1670"/>
      <c r="K17" s="78"/>
    </row>
    <row r="18" spans="1:11" ht="23.1" customHeight="1" x14ac:dyDescent="0.3">
      <c r="A18" s="1644" t="s">
        <v>998</v>
      </c>
      <c r="B18" s="1645"/>
      <c r="C18" s="1668">
        <f t="shared" si="0"/>
        <v>1855</v>
      </c>
      <c r="D18" s="1668"/>
      <c r="E18" s="1669">
        <v>1855</v>
      </c>
      <c r="F18" s="1669"/>
      <c r="G18" s="1669">
        <v>0</v>
      </c>
      <c r="H18" s="1669"/>
      <c r="I18" s="1669">
        <v>0</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1250</v>
      </c>
      <c r="D20" s="1668"/>
      <c r="E20" s="1669">
        <v>1250</v>
      </c>
      <c r="F20" s="1669"/>
      <c r="G20" s="1669">
        <v>0</v>
      </c>
      <c r="H20" s="1669"/>
      <c r="I20" s="1669">
        <v>0</v>
      </c>
      <c r="J20" s="1670"/>
    </row>
    <row r="21" spans="1:11" ht="23.1" customHeight="1" x14ac:dyDescent="0.3">
      <c r="A21" s="1644" t="s">
        <v>1001</v>
      </c>
      <c r="B21" s="1645"/>
      <c r="C21" s="1668">
        <f t="shared" si="0"/>
        <v>30</v>
      </c>
      <c r="D21" s="1668"/>
      <c r="E21" s="1669">
        <v>30</v>
      </c>
      <c r="F21" s="1669"/>
      <c r="G21" s="1669">
        <v>0</v>
      </c>
      <c r="H21" s="1669"/>
      <c r="I21" s="1669">
        <v>0</v>
      </c>
      <c r="J21" s="1670"/>
    </row>
    <row r="22" spans="1:11" ht="23.1" customHeight="1" x14ac:dyDescent="0.3">
      <c r="A22" s="1640" t="s">
        <v>1002</v>
      </c>
      <c r="B22" s="1641"/>
      <c r="C22" s="1668">
        <f t="shared" si="0"/>
        <v>0</v>
      </c>
      <c r="D22" s="1668"/>
      <c r="E22" s="1669">
        <v>0</v>
      </c>
      <c r="F22" s="1669"/>
      <c r="G22" s="1669">
        <v>0</v>
      </c>
      <c r="H22" s="1669"/>
      <c r="I22" s="1669">
        <v>0</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0</v>
      </c>
      <c r="D24" s="1668"/>
      <c r="E24" s="1669">
        <v>0</v>
      </c>
      <c r="F24" s="1669"/>
      <c r="G24" s="1669">
        <v>0</v>
      </c>
      <c r="H24" s="1669"/>
      <c r="I24" s="1669">
        <v>0</v>
      </c>
      <c r="J24" s="1670"/>
    </row>
    <row r="25" spans="1:11" ht="23.1" customHeight="1" x14ac:dyDescent="0.3">
      <c r="A25" s="1640" t="s">
        <v>1005</v>
      </c>
      <c r="B25" s="1641"/>
      <c r="C25" s="1668">
        <f t="shared" si="0"/>
        <v>0</v>
      </c>
      <c r="D25" s="1668"/>
      <c r="E25" s="1669">
        <v>0</v>
      </c>
      <c r="F25" s="1669"/>
      <c r="G25" s="1669">
        <v>0</v>
      </c>
      <c r="H25" s="1669"/>
      <c r="I25" s="1669">
        <v>0</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50</v>
      </c>
      <c r="D27" s="1668"/>
      <c r="E27" s="1669">
        <v>50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0</v>
      </c>
      <c r="D29" s="1668"/>
      <c r="E29" s="1669">
        <v>0</v>
      </c>
      <c r="F29" s="1669"/>
      <c r="G29" s="1669">
        <v>0</v>
      </c>
      <c r="H29" s="1669"/>
      <c r="I29" s="1669">
        <v>0</v>
      </c>
      <c r="J29" s="1670"/>
    </row>
    <row r="30" spans="1:11" ht="23.4" customHeight="1" x14ac:dyDescent="0.3">
      <c r="A30" s="1640" t="s">
        <v>1010</v>
      </c>
      <c r="B30" s="1641"/>
      <c r="C30" s="1668">
        <f t="shared" si="0"/>
        <v>0</v>
      </c>
      <c r="D30" s="1668"/>
      <c r="E30" s="1669">
        <v>0</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0</v>
      </c>
      <c r="D32" s="1668"/>
      <c r="E32" s="1669">
        <v>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74">
        <f t="shared" si="0"/>
        <v>0</v>
      </c>
      <c r="D34" s="1674"/>
      <c r="E34" s="1671">
        <v>0</v>
      </c>
      <c r="F34" s="1671"/>
      <c r="G34" s="1671">
        <v>0</v>
      </c>
      <c r="H34" s="1671"/>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2352</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Q17" sqref="Q17"/>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2365</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23043.5</v>
      </c>
      <c r="D11" s="1668"/>
      <c r="E11" s="1668">
        <f>SUM(E12:F34)</f>
        <v>22722</v>
      </c>
      <c r="F11" s="1668"/>
      <c r="G11" s="1668">
        <f>SUM(G12:H34)</f>
        <v>0</v>
      </c>
      <c r="H11" s="1668"/>
      <c r="I11" s="1668">
        <f>SUM(I12:J34)</f>
        <v>321.5</v>
      </c>
      <c r="J11" s="1673"/>
      <c r="K11" s="969"/>
    </row>
    <row r="12" spans="1:11" s="78" customFormat="1" ht="23.1" customHeight="1" x14ac:dyDescent="0.3">
      <c r="A12" s="1644" t="s">
        <v>992</v>
      </c>
      <c r="B12" s="1645"/>
      <c r="C12" s="1668">
        <f t="shared" ref="C12:C34" si="0">SUM(E12:J12)</f>
        <v>2798</v>
      </c>
      <c r="D12" s="1668"/>
      <c r="E12" s="1669">
        <v>2530</v>
      </c>
      <c r="F12" s="1669"/>
      <c r="G12" s="1669">
        <v>0</v>
      </c>
      <c r="H12" s="1669"/>
      <c r="I12" s="1669">
        <f>245+23</f>
        <v>268</v>
      </c>
      <c r="J12" s="1670"/>
    </row>
    <row r="13" spans="1:11" s="78" customFormat="1" ht="23.1" customHeight="1" x14ac:dyDescent="0.3">
      <c r="A13" s="1644" t="s">
        <v>993</v>
      </c>
      <c r="B13" s="1645"/>
      <c r="C13" s="1668">
        <f t="shared" si="0"/>
        <v>1605</v>
      </c>
      <c r="D13" s="1668"/>
      <c r="E13" s="1669">
        <v>1600</v>
      </c>
      <c r="F13" s="1669"/>
      <c r="G13" s="1669">
        <v>0</v>
      </c>
      <c r="H13" s="1669"/>
      <c r="I13" s="1669">
        <f>0.5+4.5</f>
        <v>5</v>
      </c>
      <c r="J13" s="1670"/>
    </row>
    <row r="14" spans="1:11" s="78" customFormat="1" ht="23.1" customHeight="1" x14ac:dyDescent="0.3">
      <c r="A14" s="1644" t="s">
        <v>994</v>
      </c>
      <c r="B14" s="1645"/>
      <c r="C14" s="1675">
        <f t="shared" si="0"/>
        <v>0.5</v>
      </c>
      <c r="D14" s="1675"/>
      <c r="E14" s="1669">
        <v>0</v>
      </c>
      <c r="F14" s="1669"/>
      <c r="G14" s="1669">
        <v>0</v>
      </c>
      <c r="H14" s="1669"/>
      <c r="I14" s="1676">
        <v>0.5</v>
      </c>
      <c r="J14" s="1677"/>
    </row>
    <row r="15" spans="1:11" s="78" customFormat="1" ht="23.1" customHeight="1" x14ac:dyDescent="0.3">
      <c r="A15" s="1644" t="s">
        <v>995</v>
      </c>
      <c r="B15" s="1645"/>
      <c r="C15" s="1668">
        <f t="shared" si="0"/>
        <v>365</v>
      </c>
      <c r="D15" s="1668"/>
      <c r="E15" s="1669">
        <v>365</v>
      </c>
      <c r="F15" s="1669"/>
      <c r="G15" s="1669">
        <v>0</v>
      </c>
      <c r="H15" s="1669"/>
      <c r="I15" s="1669">
        <v>0</v>
      </c>
      <c r="J15" s="1670"/>
    </row>
    <row r="16" spans="1:11" s="78" customFormat="1" ht="23.1" customHeight="1" x14ac:dyDescent="0.3">
      <c r="A16" s="1644" t="s">
        <v>996</v>
      </c>
      <c r="B16" s="1645"/>
      <c r="C16" s="1668">
        <f t="shared" si="0"/>
        <v>2759</v>
      </c>
      <c r="D16" s="1668"/>
      <c r="E16" s="1669">
        <v>2750</v>
      </c>
      <c r="F16" s="1669"/>
      <c r="G16" s="1669">
        <v>0</v>
      </c>
      <c r="H16" s="1669"/>
      <c r="I16" s="1669">
        <v>9</v>
      </c>
      <c r="J16" s="1670"/>
    </row>
    <row r="17" spans="1:11" ht="23.1" customHeight="1" x14ac:dyDescent="0.3">
      <c r="A17" s="1644" t="s">
        <v>997</v>
      </c>
      <c r="B17" s="1645"/>
      <c r="C17" s="1668">
        <f t="shared" si="0"/>
        <v>0</v>
      </c>
      <c r="D17" s="1668"/>
      <c r="E17" s="1669">
        <v>0</v>
      </c>
      <c r="F17" s="1669"/>
      <c r="G17" s="1669">
        <v>0</v>
      </c>
      <c r="H17" s="1669"/>
      <c r="I17" s="1669">
        <v>0</v>
      </c>
      <c r="J17" s="1670"/>
      <c r="K17" s="78"/>
    </row>
    <row r="18" spans="1:11" ht="23.1" customHeight="1" x14ac:dyDescent="0.3">
      <c r="A18" s="1644" t="s">
        <v>998</v>
      </c>
      <c r="B18" s="1645"/>
      <c r="C18" s="1668">
        <f t="shared" si="0"/>
        <v>1122</v>
      </c>
      <c r="D18" s="1668"/>
      <c r="E18" s="1669">
        <v>1100</v>
      </c>
      <c r="F18" s="1669"/>
      <c r="G18" s="1669">
        <v>0</v>
      </c>
      <c r="H18" s="1669"/>
      <c r="I18" s="1669">
        <f>18+4</f>
        <v>22</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1300</v>
      </c>
      <c r="D20" s="1668"/>
      <c r="E20" s="1669">
        <v>1300</v>
      </c>
      <c r="F20" s="1669"/>
      <c r="G20" s="1669">
        <v>0</v>
      </c>
      <c r="H20" s="1669"/>
      <c r="I20" s="1669">
        <v>0</v>
      </c>
      <c r="J20" s="1670"/>
    </row>
    <row r="21" spans="1:11" ht="23.1" customHeight="1" x14ac:dyDescent="0.3">
      <c r="A21" s="1644" t="s">
        <v>1001</v>
      </c>
      <c r="B21" s="1645"/>
      <c r="C21" s="1668">
        <f t="shared" si="0"/>
        <v>20</v>
      </c>
      <c r="D21" s="1668"/>
      <c r="E21" s="1669">
        <v>20</v>
      </c>
      <c r="F21" s="1669"/>
      <c r="G21" s="1669">
        <v>0</v>
      </c>
      <c r="H21" s="1669"/>
      <c r="I21" s="1669">
        <v>0</v>
      </c>
      <c r="J21" s="1670"/>
    </row>
    <row r="22" spans="1:11" ht="23.1" customHeight="1" x14ac:dyDescent="0.3">
      <c r="A22" s="1640" t="s">
        <v>1002</v>
      </c>
      <c r="B22" s="1641"/>
      <c r="C22" s="1668">
        <f t="shared" si="0"/>
        <v>13012</v>
      </c>
      <c r="D22" s="1668"/>
      <c r="E22" s="1669">
        <f>7250+4250+1500</f>
        <v>13000</v>
      </c>
      <c r="F22" s="1669"/>
      <c r="G22" s="1669">
        <v>0</v>
      </c>
      <c r="H22" s="1669"/>
      <c r="I22" s="1669">
        <v>12</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7</v>
      </c>
      <c r="D24" s="1668"/>
      <c r="E24" s="1669">
        <v>7</v>
      </c>
      <c r="F24" s="1669"/>
      <c r="G24" s="1669">
        <v>0</v>
      </c>
      <c r="H24" s="1669"/>
      <c r="I24" s="1669">
        <v>0</v>
      </c>
      <c r="J24" s="1670"/>
    </row>
    <row r="25" spans="1:11" ht="23.1" customHeight="1" x14ac:dyDescent="0.3">
      <c r="A25" s="1640" t="s">
        <v>1005</v>
      </c>
      <c r="B25" s="1641"/>
      <c r="C25" s="1668">
        <f t="shared" si="0"/>
        <v>1</v>
      </c>
      <c r="D25" s="1668"/>
      <c r="E25" s="1669">
        <v>0</v>
      </c>
      <c r="F25" s="1669"/>
      <c r="G25" s="1669">
        <v>0</v>
      </c>
      <c r="H25" s="1669"/>
      <c r="I25" s="1669">
        <v>1</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50</v>
      </c>
      <c r="D27" s="1668"/>
      <c r="E27" s="1669">
        <v>50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4</v>
      </c>
      <c r="D29" s="1668"/>
      <c r="E29" s="1669">
        <v>0</v>
      </c>
      <c r="F29" s="1669"/>
      <c r="G29" s="1669">
        <v>0</v>
      </c>
      <c r="H29" s="1669"/>
      <c r="I29" s="1669">
        <v>4</v>
      </c>
      <c r="J29" s="1670"/>
    </row>
    <row r="30" spans="1:11" ht="23.4" customHeight="1" x14ac:dyDescent="0.3">
      <c r="A30" s="1640" t="s">
        <v>1010</v>
      </c>
      <c r="B30" s="1641"/>
      <c r="C30" s="1668">
        <f t="shared" si="0"/>
        <v>0</v>
      </c>
      <c r="D30" s="1668"/>
      <c r="E30" s="1669">
        <v>0</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0</v>
      </c>
      <c r="D32" s="1668"/>
      <c r="E32" s="1669">
        <v>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74">
        <f t="shared" si="0"/>
        <v>0</v>
      </c>
      <c r="D34" s="1674"/>
      <c r="E34" s="1671">
        <v>0</v>
      </c>
      <c r="F34" s="1671"/>
      <c r="G34" s="1671">
        <v>0</v>
      </c>
      <c r="H34" s="1671"/>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2366</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K1" sqref="K1"/>
    </sheetView>
  </sheetViews>
  <sheetFormatPr defaultRowHeight="16.2" x14ac:dyDescent="0.3"/>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x14ac:dyDescent="0.35">
      <c r="A1" s="1647" t="s">
        <v>978</v>
      </c>
      <c r="B1" s="1648"/>
      <c r="G1" s="74" t="s">
        <v>878</v>
      </c>
      <c r="H1" s="1649" t="s">
        <v>979</v>
      </c>
      <c r="I1" s="1650"/>
      <c r="J1" s="1651"/>
      <c r="K1" s="967" t="s">
        <v>880</v>
      </c>
    </row>
    <row r="2" spans="1:11" ht="16.8" thickBot="1" x14ac:dyDescent="0.35">
      <c r="A2" s="1647" t="s">
        <v>980</v>
      </c>
      <c r="B2" s="1648"/>
      <c r="C2" s="75" t="s">
        <v>981</v>
      </c>
      <c r="D2" s="76"/>
      <c r="G2" s="74" t="s">
        <v>982</v>
      </c>
      <c r="H2" s="1647" t="s">
        <v>983</v>
      </c>
      <c r="I2" s="1652"/>
      <c r="J2" s="1648"/>
    </row>
    <row r="3" spans="1:11" s="77" customFormat="1" ht="24.6" x14ac:dyDescent="0.3">
      <c r="A3" s="1653" t="s">
        <v>984</v>
      </c>
      <c r="B3" s="1653"/>
      <c r="C3" s="1653"/>
      <c r="D3" s="1653"/>
      <c r="E3" s="1653"/>
      <c r="F3" s="1653"/>
      <c r="G3" s="1653"/>
      <c r="H3" s="1653"/>
      <c r="I3" s="1653"/>
      <c r="J3" s="1653"/>
    </row>
    <row r="4" spans="1:11" s="77" customFormat="1" ht="15" x14ac:dyDescent="0.3">
      <c r="A4" s="1646"/>
      <c r="B4" s="1646"/>
      <c r="C4" s="1646"/>
      <c r="D4" s="1646"/>
      <c r="E4" s="1646"/>
      <c r="F4" s="1646"/>
    </row>
    <row r="5" spans="1:11" s="77" customFormat="1" ht="18.75" customHeight="1" thickBot="1" x14ac:dyDescent="0.35">
      <c r="A5" s="1654" t="s">
        <v>2379</v>
      </c>
      <c r="B5" s="1654"/>
      <c r="C5" s="1654"/>
      <c r="D5" s="1654"/>
      <c r="E5" s="1654"/>
      <c r="F5" s="1654"/>
      <c r="G5" s="1654"/>
      <c r="H5" s="1654"/>
      <c r="I5" s="1654"/>
      <c r="J5" s="1654"/>
    </row>
    <row r="6" spans="1:11" s="78" customFormat="1" ht="24" customHeight="1" x14ac:dyDescent="0.3">
      <c r="A6" s="1655" t="s">
        <v>985</v>
      </c>
      <c r="B6" s="1656"/>
      <c r="C6" s="1659" t="s">
        <v>986</v>
      </c>
      <c r="D6" s="1659"/>
      <c r="E6" s="1661" t="s">
        <v>987</v>
      </c>
      <c r="F6" s="1661"/>
      <c r="G6" s="1661"/>
      <c r="H6" s="1661"/>
      <c r="I6" s="1661"/>
      <c r="J6" s="1662"/>
    </row>
    <row r="7" spans="1:11" ht="15" customHeight="1" x14ac:dyDescent="0.3">
      <c r="A7" s="1657"/>
      <c r="B7" s="1658"/>
      <c r="C7" s="1660"/>
      <c r="D7" s="1660"/>
      <c r="E7" s="1663" t="s">
        <v>988</v>
      </c>
      <c r="F7" s="1664"/>
      <c r="G7" s="1663" t="s">
        <v>989</v>
      </c>
      <c r="H7" s="1664"/>
      <c r="I7" s="1663" t="s">
        <v>990</v>
      </c>
      <c r="J7" s="1665"/>
      <c r="K7" s="78"/>
    </row>
    <row r="8" spans="1:11" ht="18" customHeight="1" x14ac:dyDescent="0.3">
      <c r="A8" s="1657"/>
      <c r="B8" s="1658"/>
      <c r="C8" s="1660"/>
      <c r="D8" s="1660"/>
      <c r="E8" s="1664"/>
      <c r="F8" s="1664"/>
      <c r="G8" s="1664"/>
      <c r="H8" s="1664"/>
      <c r="I8" s="1663"/>
      <c r="J8" s="1665"/>
      <c r="K8" s="78"/>
    </row>
    <row r="9" spans="1:11" ht="17.25" customHeight="1" x14ac:dyDescent="0.3">
      <c r="A9" s="1657"/>
      <c r="B9" s="1658"/>
      <c r="C9" s="1660"/>
      <c r="D9" s="1660"/>
      <c r="E9" s="1664"/>
      <c r="F9" s="1664"/>
      <c r="G9" s="1664"/>
      <c r="H9" s="1664"/>
      <c r="I9" s="1663"/>
      <c r="J9" s="1665"/>
      <c r="K9" s="78"/>
    </row>
    <row r="10" spans="1:11" s="78" customFormat="1" ht="15" customHeight="1" x14ac:dyDescent="0.3">
      <c r="A10" s="1657"/>
      <c r="B10" s="1658"/>
      <c r="C10" s="1660"/>
      <c r="D10" s="1660"/>
      <c r="E10" s="1664"/>
      <c r="F10" s="1664"/>
      <c r="G10" s="1664"/>
      <c r="H10" s="1664"/>
      <c r="I10" s="1663"/>
      <c r="J10" s="1665"/>
    </row>
    <row r="11" spans="1:11" s="78" customFormat="1" ht="23.1" customHeight="1" x14ac:dyDescent="0.3">
      <c r="A11" s="1666" t="s">
        <v>991</v>
      </c>
      <c r="B11" s="1667"/>
      <c r="C11" s="1668">
        <f>SUM(E11:J11)</f>
        <v>26035</v>
      </c>
      <c r="D11" s="1668"/>
      <c r="E11" s="1668">
        <f>SUM(E12:F34)</f>
        <v>25976</v>
      </c>
      <c r="F11" s="1668"/>
      <c r="G11" s="1668">
        <f>SUM(G12:H34)</f>
        <v>0</v>
      </c>
      <c r="H11" s="1668"/>
      <c r="I11" s="1668">
        <f>SUM(I12:J34)</f>
        <v>59</v>
      </c>
      <c r="J11" s="1673"/>
      <c r="K11" s="969"/>
    </row>
    <row r="12" spans="1:11" s="78" customFormat="1" ht="23.1" customHeight="1" x14ac:dyDescent="0.3">
      <c r="A12" s="1644" t="s">
        <v>992</v>
      </c>
      <c r="B12" s="1645"/>
      <c r="C12" s="1668">
        <f t="shared" ref="C12:C34" si="0">SUM(E12:J12)</f>
        <v>4340</v>
      </c>
      <c r="D12" s="1668"/>
      <c r="E12" s="1669">
        <v>4310</v>
      </c>
      <c r="F12" s="1669"/>
      <c r="G12" s="1669">
        <v>0</v>
      </c>
      <c r="H12" s="1669"/>
      <c r="I12" s="1669">
        <v>30</v>
      </c>
      <c r="J12" s="1670"/>
    </row>
    <row r="13" spans="1:11" s="78" customFormat="1" ht="23.1" customHeight="1" x14ac:dyDescent="0.3">
      <c r="A13" s="1644" t="s">
        <v>993</v>
      </c>
      <c r="B13" s="1645"/>
      <c r="C13" s="1668">
        <f t="shared" si="0"/>
        <v>3508</v>
      </c>
      <c r="D13" s="1668"/>
      <c r="E13" s="1669">
        <v>3500</v>
      </c>
      <c r="F13" s="1669"/>
      <c r="G13" s="1669">
        <v>0</v>
      </c>
      <c r="H13" s="1669"/>
      <c r="I13" s="1669">
        <v>8</v>
      </c>
      <c r="J13" s="1670"/>
    </row>
    <row r="14" spans="1:11" s="78" customFormat="1" ht="23.1" customHeight="1" x14ac:dyDescent="0.3">
      <c r="A14" s="1644" t="s">
        <v>994</v>
      </c>
      <c r="B14" s="1645"/>
      <c r="C14" s="1675">
        <f t="shared" si="0"/>
        <v>0</v>
      </c>
      <c r="D14" s="1675"/>
      <c r="E14" s="1669">
        <v>0</v>
      </c>
      <c r="F14" s="1669"/>
      <c r="G14" s="1669">
        <v>0</v>
      </c>
      <c r="H14" s="1669"/>
      <c r="I14" s="1676">
        <v>0</v>
      </c>
      <c r="J14" s="1677"/>
    </row>
    <row r="15" spans="1:11" s="78" customFormat="1" ht="23.1" customHeight="1" x14ac:dyDescent="0.3">
      <c r="A15" s="1644" t="s">
        <v>995</v>
      </c>
      <c r="B15" s="1645"/>
      <c r="C15" s="1668">
        <f t="shared" si="0"/>
        <v>0</v>
      </c>
      <c r="D15" s="1668"/>
      <c r="E15" s="1669">
        <v>0</v>
      </c>
      <c r="F15" s="1669"/>
      <c r="G15" s="1669">
        <v>0</v>
      </c>
      <c r="H15" s="1669"/>
      <c r="I15" s="1669">
        <v>0</v>
      </c>
      <c r="J15" s="1670"/>
    </row>
    <row r="16" spans="1:11" s="78" customFormat="1" ht="23.1" customHeight="1" x14ac:dyDescent="0.3">
      <c r="A16" s="1644" t="s">
        <v>996</v>
      </c>
      <c r="B16" s="1645"/>
      <c r="C16" s="1668">
        <f t="shared" si="0"/>
        <v>2710</v>
      </c>
      <c r="D16" s="1668"/>
      <c r="E16" s="1669">
        <v>2710</v>
      </c>
      <c r="F16" s="1669"/>
      <c r="G16" s="1669">
        <v>0</v>
      </c>
      <c r="H16" s="1669"/>
      <c r="I16" s="1669">
        <v>0</v>
      </c>
      <c r="J16" s="1670"/>
    </row>
    <row r="17" spans="1:11" ht="23.1" customHeight="1" x14ac:dyDescent="0.3">
      <c r="A17" s="1644" t="s">
        <v>997</v>
      </c>
      <c r="B17" s="1645"/>
      <c r="C17" s="1668">
        <f t="shared" si="0"/>
        <v>0</v>
      </c>
      <c r="D17" s="1668"/>
      <c r="E17" s="1669">
        <v>0</v>
      </c>
      <c r="F17" s="1669"/>
      <c r="G17" s="1669">
        <v>0</v>
      </c>
      <c r="H17" s="1669"/>
      <c r="I17" s="1669">
        <v>0</v>
      </c>
      <c r="J17" s="1670"/>
      <c r="K17" s="78"/>
    </row>
    <row r="18" spans="1:11" ht="23.1" customHeight="1" x14ac:dyDescent="0.3">
      <c r="A18" s="1644" t="s">
        <v>998</v>
      </c>
      <c r="B18" s="1645"/>
      <c r="C18" s="1668">
        <f t="shared" si="0"/>
        <v>914</v>
      </c>
      <c r="D18" s="1668"/>
      <c r="E18" s="1669">
        <v>910</v>
      </c>
      <c r="F18" s="1669"/>
      <c r="G18" s="1669">
        <v>0</v>
      </c>
      <c r="H18" s="1669"/>
      <c r="I18" s="1669">
        <v>4</v>
      </c>
      <c r="J18" s="1670"/>
      <c r="K18" s="78"/>
    </row>
    <row r="19" spans="1:11" ht="23.1" customHeight="1" x14ac:dyDescent="0.3">
      <c r="A19" s="1644" t="s">
        <v>999</v>
      </c>
      <c r="B19" s="1645"/>
      <c r="C19" s="1668">
        <f t="shared" si="0"/>
        <v>0</v>
      </c>
      <c r="D19" s="1668"/>
      <c r="E19" s="1669">
        <v>0</v>
      </c>
      <c r="F19" s="1669"/>
      <c r="G19" s="1669">
        <v>0</v>
      </c>
      <c r="H19" s="1669"/>
      <c r="I19" s="1669">
        <v>0</v>
      </c>
      <c r="J19" s="1670"/>
    </row>
    <row r="20" spans="1:11" ht="23.1" customHeight="1" x14ac:dyDescent="0.3">
      <c r="A20" s="1644" t="s">
        <v>1000</v>
      </c>
      <c r="B20" s="1645"/>
      <c r="C20" s="1668">
        <f t="shared" si="0"/>
        <v>1530</v>
      </c>
      <c r="D20" s="1668"/>
      <c r="E20" s="1669">
        <v>1530</v>
      </c>
      <c r="F20" s="1669"/>
      <c r="G20" s="1669">
        <v>0</v>
      </c>
      <c r="H20" s="1669"/>
      <c r="I20" s="1669">
        <v>0</v>
      </c>
      <c r="J20" s="1670"/>
    </row>
    <row r="21" spans="1:11" ht="23.1" customHeight="1" x14ac:dyDescent="0.3">
      <c r="A21" s="1644" t="s">
        <v>1001</v>
      </c>
      <c r="B21" s="1645"/>
      <c r="C21" s="1668">
        <f t="shared" si="0"/>
        <v>30</v>
      </c>
      <c r="D21" s="1668"/>
      <c r="E21" s="1669">
        <v>30</v>
      </c>
      <c r="F21" s="1669"/>
      <c r="G21" s="1669">
        <v>0</v>
      </c>
      <c r="H21" s="1669"/>
      <c r="I21" s="1669">
        <v>0</v>
      </c>
      <c r="J21" s="1670"/>
    </row>
    <row r="22" spans="1:11" ht="23.1" customHeight="1" x14ac:dyDescent="0.3">
      <c r="A22" s="1640" t="s">
        <v>1002</v>
      </c>
      <c r="B22" s="1641"/>
      <c r="C22" s="1668">
        <f t="shared" si="0"/>
        <v>12968</v>
      </c>
      <c r="D22" s="1668"/>
      <c r="E22" s="1669">
        <f>4230+7521+1200</f>
        <v>12951</v>
      </c>
      <c r="F22" s="1669"/>
      <c r="G22" s="1669">
        <v>0</v>
      </c>
      <c r="H22" s="1669"/>
      <c r="I22" s="1669">
        <v>17</v>
      </c>
      <c r="J22" s="1670"/>
    </row>
    <row r="23" spans="1:11" ht="23.1" customHeight="1" x14ac:dyDescent="0.3">
      <c r="A23" s="1640" t="s">
        <v>1003</v>
      </c>
      <c r="B23" s="1641"/>
      <c r="C23" s="1668">
        <f t="shared" si="0"/>
        <v>0</v>
      </c>
      <c r="D23" s="1668"/>
      <c r="E23" s="1669">
        <v>0</v>
      </c>
      <c r="F23" s="1669"/>
      <c r="G23" s="1669">
        <v>0</v>
      </c>
      <c r="H23" s="1669"/>
      <c r="I23" s="1669">
        <v>0</v>
      </c>
      <c r="J23" s="1670"/>
    </row>
    <row r="24" spans="1:11" ht="23.1" customHeight="1" x14ac:dyDescent="0.3">
      <c r="A24" s="1640" t="s">
        <v>1004</v>
      </c>
      <c r="B24" s="1641"/>
      <c r="C24" s="1668">
        <f t="shared" si="0"/>
        <v>5</v>
      </c>
      <c r="D24" s="1668"/>
      <c r="E24" s="1669">
        <v>5</v>
      </c>
      <c r="F24" s="1669"/>
      <c r="G24" s="1669">
        <v>0</v>
      </c>
      <c r="H24" s="1669"/>
      <c r="I24" s="1669">
        <v>0</v>
      </c>
      <c r="J24" s="1670"/>
    </row>
    <row r="25" spans="1:11" ht="23.1" customHeight="1" x14ac:dyDescent="0.3">
      <c r="A25" s="1640" t="s">
        <v>1005</v>
      </c>
      <c r="B25" s="1641"/>
      <c r="C25" s="1668">
        <f t="shared" si="0"/>
        <v>10</v>
      </c>
      <c r="D25" s="1668"/>
      <c r="E25" s="1669">
        <v>10</v>
      </c>
      <c r="F25" s="1669"/>
      <c r="G25" s="1669">
        <v>0</v>
      </c>
      <c r="H25" s="1669"/>
      <c r="I25" s="1669">
        <v>0</v>
      </c>
      <c r="J25" s="1670"/>
    </row>
    <row r="26" spans="1:11" ht="23.1" customHeight="1" x14ac:dyDescent="0.3">
      <c r="A26" s="1640" t="s">
        <v>1006</v>
      </c>
      <c r="B26" s="1641"/>
      <c r="C26" s="1668">
        <f t="shared" si="0"/>
        <v>0</v>
      </c>
      <c r="D26" s="1668"/>
      <c r="E26" s="1669">
        <v>0</v>
      </c>
      <c r="F26" s="1669"/>
      <c r="G26" s="1669">
        <v>0</v>
      </c>
      <c r="H26" s="1669"/>
      <c r="I26" s="1669">
        <v>0</v>
      </c>
      <c r="J26" s="1670"/>
    </row>
    <row r="27" spans="1:11" ht="23.1" customHeight="1" x14ac:dyDescent="0.3">
      <c r="A27" s="1640" t="s">
        <v>1007</v>
      </c>
      <c r="B27" s="1641"/>
      <c r="C27" s="1668">
        <f t="shared" si="0"/>
        <v>20</v>
      </c>
      <c r="D27" s="1668"/>
      <c r="E27" s="1669">
        <v>20</v>
      </c>
      <c r="F27" s="1669"/>
      <c r="G27" s="1669">
        <v>0</v>
      </c>
      <c r="H27" s="1669"/>
      <c r="I27" s="1669">
        <v>0</v>
      </c>
      <c r="J27" s="1670"/>
    </row>
    <row r="28" spans="1:11" ht="23.1" customHeight="1" x14ac:dyDescent="0.3">
      <c r="A28" s="1640" t="s">
        <v>1008</v>
      </c>
      <c r="B28" s="1641"/>
      <c r="C28" s="1668">
        <f t="shared" si="0"/>
        <v>0</v>
      </c>
      <c r="D28" s="1668"/>
      <c r="E28" s="1669">
        <v>0</v>
      </c>
      <c r="F28" s="1669"/>
      <c r="G28" s="1669">
        <v>0</v>
      </c>
      <c r="H28" s="1669"/>
      <c r="I28" s="1669">
        <v>0</v>
      </c>
      <c r="J28" s="1670"/>
    </row>
    <row r="29" spans="1:11" ht="23.1" customHeight="1" x14ac:dyDescent="0.3">
      <c r="A29" s="1640" t="s">
        <v>1009</v>
      </c>
      <c r="B29" s="1641"/>
      <c r="C29" s="1668">
        <f t="shared" si="0"/>
        <v>0</v>
      </c>
      <c r="D29" s="1668"/>
      <c r="E29" s="1669">
        <v>0</v>
      </c>
      <c r="F29" s="1669"/>
      <c r="G29" s="1669">
        <v>0</v>
      </c>
      <c r="H29" s="1669"/>
      <c r="I29" s="1669">
        <v>0</v>
      </c>
      <c r="J29" s="1670"/>
    </row>
    <row r="30" spans="1:11" ht="23.4" customHeight="1" x14ac:dyDescent="0.3">
      <c r="A30" s="1640" t="s">
        <v>1010</v>
      </c>
      <c r="B30" s="1641"/>
      <c r="C30" s="1668">
        <f t="shared" si="0"/>
        <v>0</v>
      </c>
      <c r="D30" s="1668"/>
      <c r="E30" s="1669">
        <v>0</v>
      </c>
      <c r="F30" s="1669"/>
      <c r="G30" s="1669">
        <v>0</v>
      </c>
      <c r="H30" s="1669"/>
      <c r="I30" s="1669">
        <v>0</v>
      </c>
      <c r="J30" s="1670"/>
    </row>
    <row r="31" spans="1:11" ht="37.5" customHeight="1" x14ac:dyDescent="0.3">
      <c r="A31" s="1640" t="s">
        <v>1011</v>
      </c>
      <c r="B31" s="1641"/>
      <c r="C31" s="1668">
        <f t="shared" si="0"/>
        <v>0</v>
      </c>
      <c r="D31" s="1668"/>
      <c r="E31" s="1669">
        <v>0</v>
      </c>
      <c r="F31" s="1669"/>
      <c r="G31" s="1669">
        <v>0</v>
      </c>
      <c r="H31" s="1669"/>
      <c r="I31" s="1669">
        <v>0</v>
      </c>
      <c r="J31" s="1670"/>
    </row>
    <row r="32" spans="1:11" ht="23.1" customHeight="1" x14ac:dyDescent="0.3">
      <c r="A32" s="1640" t="s">
        <v>1012</v>
      </c>
      <c r="B32" s="1641"/>
      <c r="C32" s="1668">
        <f t="shared" si="0"/>
        <v>0</v>
      </c>
      <c r="D32" s="1668"/>
      <c r="E32" s="1669">
        <v>0</v>
      </c>
      <c r="F32" s="1669"/>
      <c r="G32" s="1669">
        <v>0</v>
      </c>
      <c r="H32" s="1669"/>
      <c r="I32" s="1669">
        <v>0</v>
      </c>
      <c r="J32" s="1670"/>
    </row>
    <row r="33" spans="1:10" ht="23.1" customHeight="1" x14ac:dyDescent="0.3">
      <c r="A33" s="1640" t="s">
        <v>1013</v>
      </c>
      <c r="B33" s="1641"/>
      <c r="C33" s="1668">
        <f t="shared" si="0"/>
        <v>0</v>
      </c>
      <c r="D33" s="1668"/>
      <c r="E33" s="1669">
        <v>0</v>
      </c>
      <c r="F33" s="1669"/>
      <c r="G33" s="1669">
        <v>0</v>
      </c>
      <c r="H33" s="1669"/>
      <c r="I33" s="1669">
        <v>0</v>
      </c>
      <c r="J33" s="1670"/>
    </row>
    <row r="34" spans="1:10" ht="23.1" customHeight="1" thickBot="1" x14ac:dyDescent="0.35">
      <c r="A34" s="1642" t="s">
        <v>1014</v>
      </c>
      <c r="B34" s="1643"/>
      <c r="C34" s="1674">
        <f t="shared" si="0"/>
        <v>0</v>
      </c>
      <c r="D34" s="1674"/>
      <c r="E34" s="1671">
        <v>0</v>
      </c>
      <c r="F34" s="1671"/>
      <c r="G34" s="1671">
        <v>0</v>
      </c>
      <c r="H34" s="1671"/>
      <c r="I34" s="1671">
        <v>0</v>
      </c>
      <c r="J34" s="1672"/>
    </row>
    <row r="35" spans="1:10" x14ac:dyDescent="0.3">
      <c r="A35" s="79" t="s">
        <v>973</v>
      </c>
      <c r="B35" s="80" t="s">
        <v>974</v>
      </c>
      <c r="C35" s="77"/>
      <c r="D35" s="77"/>
      <c r="E35" s="81" t="s">
        <v>1015</v>
      </c>
      <c r="F35" s="81"/>
      <c r="G35" s="81" t="s">
        <v>975</v>
      </c>
      <c r="J35" s="81"/>
    </row>
    <row r="36" spans="1:10" x14ac:dyDescent="0.3">
      <c r="A36" s="77"/>
      <c r="B36" s="77"/>
      <c r="E36" s="81" t="s">
        <v>1016</v>
      </c>
      <c r="F36" s="81"/>
      <c r="H36" s="1639" t="s">
        <v>2380</v>
      </c>
      <c r="I36" s="1639"/>
      <c r="J36" s="1639"/>
    </row>
    <row r="37" spans="1:10" x14ac:dyDescent="0.3">
      <c r="A37" s="77"/>
      <c r="B37" s="77"/>
      <c r="E37" s="81"/>
      <c r="F37" s="81"/>
      <c r="J37" s="81"/>
    </row>
    <row r="38" spans="1:10" x14ac:dyDescent="0.3">
      <c r="A38" s="82" t="s">
        <v>1017</v>
      </c>
      <c r="B38" s="83"/>
    </row>
    <row r="39" spans="1:10" x14ac:dyDescent="0.3">
      <c r="A39" s="82" t="s">
        <v>1018</v>
      </c>
      <c r="B39" s="83"/>
    </row>
    <row r="40" spans="1:10" x14ac:dyDescent="0.3">
      <c r="A40" s="84" t="s">
        <v>1019</v>
      </c>
      <c r="B40" s="83"/>
    </row>
    <row r="41" spans="1:10" x14ac:dyDescent="0.3">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topLeftCell="A2" zoomScale="80" zoomScaleNormal="80" workbookViewId="0">
      <selection activeCell="I2" sqref="I2"/>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2153</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987">
        <f>SUM(D9:D11)</f>
        <v>84</v>
      </c>
      <c r="E8" s="970"/>
      <c r="F8" s="971"/>
      <c r="G8" s="972"/>
    </row>
    <row r="9" spans="1:9" ht="32.1" customHeight="1" x14ac:dyDescent="0.3">
      <c r="A9" s="1684"/>
      <c r="B9" s="1688" t="s">
        <v>1032</v>
      </c>
      <c r="C9" s="1689"/>
      <c r="D9" s="973">
        <v>81</v>
      </c>
      <c r="E9" s="974"/>
      <c r="F9" s="975"/>
      <c r="G9" s="976"/>
    </row>
    <row r="10" spans="1:9" ht="32.1" customHeight="1" x14ac:dyDescent="0.3">
      <c r="A10" s="1684"/>
      <c r="B10" s="1690" t="s">
        <v>1033</v>
      </c>
      <c r="C10" s="1691"/>
      <c r="D10" s="973">
        <v>0</v>
      </c>
      <c r="E10" s="974"/>
      <c r="F10" s="977"/>
      <c r="G10" s="976"/>
    </row>
    <row r="11" spans="1:9" ht="32.1" customHeight="1" x14ac:dyDescent="0.3">
      <c r="A11" s="1685"/>
      <c r="B11" s="1681" t="s">
        <v>1034</v>
      </c>
      <c r="C11" s="1692"/>
      <c r="D11" s="973">
        <v>3</v>
      </c>
      <c r="E11" s="974"/>
      <c r="F11" s="977"/>
      <c r="G11" s="976"/>
    </row>
    <row r="12" spans="1:9" ht="32.1" customHeight="1" x14ac:dyDescent="0.3">
      <c r="A12" s="1693" t="s">
        <v>1035</v>
      </c>
      <c r="B12" s="1690" t="s">
        <v>1031</v>
      </c>
      <c r="C12" s="1691"/>
      <c r="D12" s="988">
        <f>SUM(D13:D14)</f>
        <v>47751</v>
      </c>
      <c r="E12" s="974"/>
      <c r="F12" s="975"/>
      <c r="G12" s="978"/>
    </row>
    <row r="13" spans="1:9" ht="32.1" customHeight="1" x14ac:dyDescent="0.3">
      <c r="A13" s="1694"/>
      <c r="B13" s="1690" t="s">
        <v>1036</v>
      </c>
      <c r="C13" s="1691"/>
      <c r="D13" s="973">
        <f>D16+D19+D25</f>
        <v>84</v>
      </c>
      <c r="E13" s="974"/>
      <c r="F13" s="975"/>
      <c r="G13" s="978"/>
    </row>
    <row r="14" spans="1:9" ht="32.1" customHeight="1" x14ac:dyDescent="0.3">
      <c r="A14" s="1694"/>
      <c r="B14" s="1690" t="s">
        <v>1037</v>
      </c>
      <c r="C14" s="1691"/>
      <c r="D14" s="973">
        <f>D17+D20+D26</f>
        <v>47667</v>
      </c>
      <c r="E14" s="974"/>
      <c r="F14" s="975"/>
      <c r="G14" s="979"/>
    </row>
    <row r="15" spans="1:9" ht="32.1" customHeight="1" x14ac:dyDescent="0.3">
      <c r="A15" s="1694"/>
      <c r="B15" s="1679" t="s">
        <v>1038</v>
      </c>
      <c r="C15" s="93" t="s">
        <v>1039</v>
      </c>
      <c r="D15" s="987"/>
      <c r="E15" s="980"/>
      <c r="F15" s="971"/>
      <c r="G15" s="978"/>
    </row>
    <row r="16" spans="1:9" ht="32.1" customHeight="1" x14ac:dyDescent="0.3">
      <c r="A16" s="1694"/>
      <c r="B16" s="1679"/>
      <c r="C16" s="92" t="s">
        <v>1040</v>
      </c>
      <c r="D16" s="973"/>
      <c r="E16" s="974"/>
      <c r="F16" s="975"/>
      <c r="G16" s="978"/>
    </row>
    <row r="17" spans="1:7" ht="32.1" customHeight="1" x14ac:dyDescent="0.3">
      <c r="A17" s="1694"/>
      <c r="B17" s="1680"/>
      <c r="C17" s="92" t="s">
        <v>1041</v>
      </c>
      <c r="D17" s="973"/>
      <c r="E17" s="974"/>
      <c r="F17" s="975"/>
      <c r="G17" s="979"/>
    </row>
    <row r="18" spans="1:7" ht="32.1" customHeight="1" x14ac:dyDescent="0.3">
      <c r="A18" s="1694"/>
      <c r="B18" s="1678" t="s">
        <v>1042</v>
      </c>
      <c r="C18" s="92" t="s">
        <v>1039</v>
      </c>
      <c r="D18" s="988"/>
      <c r="E18" s="974"/>
      <c r="F18" s="975"/>
      <c r="G18" s="978"/>
    </row>
    <row r="19" spans="1:7" ht="32.1" customHeight="1" x14ac:dyDescent="0.3">
      <c r="A19" s="1694"/>
      <c r="B19" s="1679"/>
      <c r="C19" s="92" t="s">
        <v>1040</v>
      </c>
      <c r="D19" s="973"/>
      <c r="E19" s="974"/>
      <c r="F19" s="975"/>
      <c r="G19" s="978"/>
    </row>
    <row r="20" spans="1:7" ht="32.1" customHeight="1" x14ac:dyDescent="0.3">
      <c r="A20" s="1694"/>
      <c r="B20" s="1680"/>
      <c r="C20" s="92" t="s">
        <v>1041</v>
      </c>
      <c r="D20" s="973"/>
      <c r="E20" s="974"/>
      <c r="F20" s="975"/>
      <c r="G20" s="979"/>
    </row>
    <row r="21" spans="1:7" ht="32.1" customHeight="1" x14ac:dyDescent="0.3">
      <c r="A21" s="1694"/>
      <c r="B21" s="1681" t="s">
        <v>1043</v>
      </c>
      <c r="C21" s="92" t="s">
        <v>1044</v>
      </c>
      <c r="D21" s="981"/>
      <c r="E21" s="982"/>
      <c r="F21" s="977"/>
      <c r="G21" s="972"/>
    </row>
    <row r="22" spans="1:7" ht="32.1" customHeight="1" x14ac:dyDescent="0.3">
      <c r="A22" s="1694"/>
      <c r="B22" s="1681"/>
      <c r="C22" s="92" t="s">
        <v>1045</v>
      </c>
      <c r="D22" s="981"/>
      <c r="E22" s="982"/>
      <c r="F22" s="977"/>
      <c r="G22" s="976"/>
    </row>
    <row r="23" spans="1:7" ht="32.1" customHeight="1" x14ac:dyDescent="0.3">
      <c r="A23" s="1694"/>
      <c r="B23" s="1681"/>
      <c r="C23" s="92" t="s">
        <v>1046</v>
      </c>
      <c r="D23" s="981"/>
      <c r="E23" s="982"/>
      <c r="F23" s="977"/>
      <c r="G23" s="976"/>
    </row>
    <row r="24" spans="1:7" ht="32.1" customHeight="1" x14ac:dyDescent="0.3">
      <c r="A24" s="1694"/>
      <c r="B24" s="1681" t="s">
        <v>1047</v>
      </c>
      <c r="C24" s="92" t="s">
        <v>1039</v>
      </c>
      <c r="D24" s="988">
        <f>SUM(D25:D26)</f>
        <v>47751</v>
      </c>
      <c r="E24" s="974"/>
      <c r="F24" s="975"/>
      <c r="G24" s="972"/>
    </row>
    <row r="25" spans="1:7" ht="32.1" customHeight="1" x14ac:dyDescent="0.3">
      <c r="A25" s="1694"/>
      <c r="B25" s="1681"/>
      <c r="C25" s="92" t="s">
        <v>1040</v>
      </c>
      <c r="D25" s="973">
        <f>D8</f>
        <v>84</v>
      </c>
      <c r="E25" s="974"/>
      <c r="F25" s="975"/>
      <c r="G25" s="976"/>
    </row>
    <row r="26" spans="1:7" ht="32.1" customHeight="1" x14ac:dyDescent="0.3">
      <c r="A26" s="1695"/>
      <c r="B26" s="1681"/>
      <c r="C26" s="92" t="s">
        <v>1041</v>
      </c>
      <c r="D26" s="973">
        <v>47667</v>
      </c>
      <c r="E26" s="974"/>
      <c r="F26" s="975"/>
      <c r="G26" s="979"/>
    </row>
    <row r="27" spans="1:7" ht="32.1" customHeight="1" thickBot="1" x14ac:dyDescent="0.35">
      <c r="A27" s="1682" t="s">
        <v>1048</v>
      </c>
      <c r="B27" s="1682"/>
      <c r="C27" s="1683"/>
      <c r="D27" s="983"/>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2253</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topLeftCell="A16" zoomScale="70" zoomScaleNormal="70" workbookViewId="0">
      <selection activeCell="D27" sqref="D27"/>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2249</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196">
        <f>SUM(D9:D11)</f>
        <v>116</v>
      </c>
      <c r="E8" s="970"/>
      <c r="F8" s="971"/>
      <c r="G8" s="972"/>
    </row>
    <row r="9" spans="1:9" ht="32.1" customHeight="1" x14ac:dyDescent="0.3">
      <c r="A9" s="1684"/>
      <c r="B9" s="1688" t="s">
        <v>1032</v>
      </c>
      <c r="C9" s="1689"/>
      <c r="D9" s="973">
        <v>112</v>
      </c>
      <c r="E9" s="974"/>
      <c r="F9" s="975"/>
      <c r="G9" s="976"/>
    </row>
    <row r="10" spans="1:9" ht="32.1" customHeight="1" x14ac:dyDescent="0.3">
      <c r="A10" s="1684"/>
      <c r="B10" s="1690" t="s">
        <v>1033</v>
      </c>
      <c r="C10" s="1691"/>
      <c r="D10" s="973">
        <v>0</v>
      </c>
      <c r="E10" s="974"/>
      <c r="F10" s="977"/>
      <c r="G10" s="976"/>
    </row>
    <row r="11" spans="1:9" ht="32.1" customHeight="1" x14ac:dyDescent="0.3">
      <c r="A11" s="1685"/>
      <c r="B11" s="1681" t="s">
        <v>1034</v>
      </c>
      <c r="C11" s="1692"/>
      <c r="D11" s="973">
        <v>4</v>
      </c>
      <c r="E11" s="974"/>
      <c r="F11" s="977"/>
      <c r="G11" s="976"/>
    </row>
    <row r="12" spans="1:9" ht="32.1" customHeight="1" x14ac:dyDescent="0.3">
      <c r="A12" s="1693" t="s">
        <v>1035</v>
      </c>
      <c r="B12" s="1690" t="s">
        <v>1031</v>
      </c>
      <c r="C12" s="1691"/>
      <c r="D12" s="1197">
        <f>SUM(D13:D14)</f>
        <v>164</v>
      </c>
      <c r="E12" s="974"/>
      <c r="F12" s="975"/>
      <c r="G12" s="978"/>
    </row>
    <row r="13" spans="1:9" ht="32.1" customHeight="1" x14ac:dyDescent="0.3">
      <c r="A13" s="1694"/>
      <c r="B13" s="1690" t="s">
        <v>1036</v>
      </c>
      <c r="C13" s="1691"/>
      <c r="D13" s="973">
        <v>116</v>
      </c>
      <c r="E13" s="974"/>
      <c r="F13" s="975"/>
      <c r="G13" s="978"/>
    </row>
    <row r="14" spans="1:9" ht="32.1" customHeight="1" x14ac:dyDescent="0.3">
      <c r="A14" s="1694"/>
      <c r="B14" s="1690" t="s">
        <v>1037</v>
      </c>
      <c r="C14" s="1691"/>
      <c r="D14" s="973">
        <f>D17+D20+D26</f>
        <v>48</v>
      </c>
      <c r="E14" s="974"/>
      <c r="F14" s="975"/>
      <c r="G14" s="979"/>
    </row>
    <row r="15" spans="1:9" ht="32.1" customHeight="1" x14ac:dyDescent="0.3">
      <c r="A15" s="1694"/>
      <c r="B15" s="1679" t="s">
        <v>1038</v>
      </c>
      <c r="C15" s="93" t="s">
        <v>1039</v>
      </c>
      <c r="D15" s="1196">
        <v>3</v>
      </c>
      <c r="E15" s="980"/>
      <c r="F15" s="971"/>
      <c r="G15" s="978"/>
    </row>
    <row r="16" spans="1:9" ht="32.1" customHeight="1" x14ac:dyDescent="0.3">
      <c r="A16" s="1694"/>
      <c r="B16" s="1679"/>
      <c r="C16" s="92" t="s">
        <v>1040</v>
      </c>
      <c r="D16" s="973">
        <v>51</v>
      </c>
      <c r="E16" s="974"/>
      <c r="F16" s="975"/>
      <c r="G16" s="978"/>
    </row>
    <row r="17" spans="1:7" ht="32.1" customHeight="1" x14ac:dyDescent="0.3">
      <c r="A17" s="1694"/>
      <c r="B17" s="1680"/>
      <c r="C17" s="92" t="s">
        <v>1041</v>
      </c>
      <c r="D17" s="973">
        <v>48</v>
      </c>
      <c r="E17" s="974"/>
      <c r="F17" s="975"/>
      <c r="G17" s="979"/>
    </row>
    <row r="18" spans="1:7" ht="32.1" customHeight="1" x14ac:dyDescent="0.3">
      <c r="A18" s="1694"/>
      <c r="B18" s="1678" t="s">
        <v>1042</v>
      </c>
      <c r="C18" s="92" t="s">
        <v>1039</v>
      </c>
      <c r="D18" s="1197">
        <f>D19-D20</f>
        <v>0</v>
      </c>
      <c r="E18" s="974"/>
      <c r="F18" s="975"/>
      <c r="G18" s="978"/>
    </row>
    <row r="19" spans="1:7" ht="32.1" customHeight="1" x14ac:dyDescent="0.3">
      <c r="A19" s="1694"/>
      <c r="B19" s="1679"/>
      <c r="C19" s="92" t="s">
        <v>1040</v>
      </c>
      <c r="D19" s="973"/>
      <c r="E19" s="974"/>
      <c r="F19" s="975"/>
      <c r="G19" s="978"/>
    </row>
    <row r="20" spans="1:7" ht="32.1" customHeight="1" x14ac:dyDescent="0.3">
      <c r="A20" s="1694"/>
      <c r="B20" s="1680"/>
      <c r="C20" s="92" t="s">
        <v>1041</v>
      </c>
      <c r="D20" s="973"/>
      <c r="E20" s="974"/>
      <c r="F20" s="975"/>
      <c r="G20" s="979"/>
    </row>
    <row r="21" spans="1:7" ht="32.1" customHeight="1" x14ac:dyDescent="0.3">
      <c r="A21" s="1694"/>
      <c r="B21" s="1681" t="s">
        <v>1043</v>
      </c>
      <c r="C21" s="92" t="s">
        <v>1044</v>
      </c>
      <c r="D21" s="981"/>
      <c r="E21" s="982"/>
      <c r="F21" s="977"/>
      <c r="G21" s="972"/>
    </row>
    <row r="22" spans="1:7" ht="32.1" customHeight="1" x14ac:dyDescent="0.3">
      <c r="A22" s="1694"/>
      <c r="B22" s="1681"/>
      <c r="C22" s="92" t="s">
        <v>1045</v>
      </c>
      <c r="D22" s="981"/>
      <c r="E22" s="982"/>
      <c r="F22" s="977"/>
      <c r="G22" s="976"/>
    </row>
    <row r="23" spans="1:7" ht="32.1" customHeight="1" x14ac:dyDescent="0.3">
      <c r="A23" s="1694"/>
      <c r="B23" s="1681"/>
      <c r="C23" s="92" t="s">
        <v>1046</v>
      </c>
      <c r="D23" s="981"/>
      <c r="E23" s="982"/>
      <c r="F23" s="977"/>
      <c r="G23" s="976"/>
    </row>
    <row r="24" spans="1:7" ht="32.1" customHeight="1" x14ac:dyDescent="0.3">
      <c r="A24" s="1694"/>
      <c r="B24" s="1681" t="s">
        <v>1047</v>
      </c>
      <c r="C24" s="92" t="s">
        <v>1039</v>
      </c>
      <c r="D24" s="1197">
        <f>SUM(D25:D26)</f>
        <v>0</v>
      </c>
      <c r="E24" s="974"/>
      <c r="F24" s="975"/>
      <c r="G24" s="972"/>
    </row>
    <row r="25" spans="1:7" ht="32.1" customHeight="1" x14ac:dyDescent="0.3">
      <c r="A25" s="1694"/>
      <c r="B25" s="1681"/>
      <c r="C25" s="92" t="s">
        <v>1040</v>
      </c>
      <c r="D25" s="973"/>
      <c r="E25" s="974"/>
      <c r="F25" s="975"/>
      <c r="G25" s="976"/>
    </row>
    <row r="26" spans="1:7" ht="32.1" customHeight="1" x14ac:dyDescent="0.3">
      <c r="A26" s="1695"/>
      <c r="B26" s="1681"/>
      <c r="C26" s="92" t="s">
        <v>1041</v>
      </c>
      <c r="D26" s="973"/>
      <c r="E26" s="974"/>
      <c r="F26" s="975"/>
      <c r="G26" s="979"/>
    </row>
    <row r="27" spans="1:7" ht="32.1" customHeight="1" thickBot="1" x14ac:dyDescent="0.35">
      <c r="A27" s="1272" t="s">
        <v>1048</v>
      </c>
      <c r="B27" s="1272"/>
      <c r="C27" s="1273" t="s">
        <v>2304</v>
      </c>
      <c r="D27" s="983">
        <v>116</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2305</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x14ac:dyDescent="0.3"/>
  <cols>
    <col min="1" max="1" width="93.6640625" customWidth="1"/>
  </cols>
  <sheetData>
    <row r="1" spans="1:2" ht="19.8" x14ac:dyDescent="0.3">
      <c r="A1" s="12" t="s">
        <v>801</v>
      </c>
      <c r="B1" s="1" t="s">
        <v>15</v>
      </c>
    </row>
    <row r="2" spans="1:2" ht="19.8" x14ac:dyDescent="0.3">
      <c r="A2" s="13" t="s">
        <v>540</v>
      </c>
    </row>
    <row r="3" spans="1:2" ht="19.8" x14ac:dyDescent="0.3">
      <c r="A3" s="13" t="s">
        <v>228</v>
      </c>
    </row>
    <row r="4" spans="1:2" ht="19.8" x14ac:dyDescent="0.3">
      <c r="A4" s="14" t="s">
        <v>3</v>
      </c>
    </row>
    <row r="5" spans="1:2" ht="19.8" x14ac:dyDescent="0.3">
      <c r="A5" s="9" t="s">
        <v>789</v>
      </c>
    </row>
    <row r="6" spans="1:2" ht="19.8" x14ac:dyDescent="0.3">
      <c r="A6" s="9" t="s">
        <v>800</v>
      </c>
    </row>
    <row r="7" spans="1:2" ht="19.8" x14ac:dyDescent="0.3">
      <c r="A7" s="52" t="s">
        <v>851</v>
      </c>
    </row>
    <row r="8" spans="1:2" ht="19.8" x14ac:dyDescent="0.3">
      <c r="A8" s="52" t="s">
        <v>845</v>
      </c>
    </row>
    <row r="9" spans="1:2" ht="19.8" x14ac:dyDescent="0.3">
      <c r="A9" s="52" t="s">
        <v>852</v>
      </c>
    </row>
    <row r="10" spans="1:2" ht="19.8" x14ac:dyDescent="0.3">
      <c r="A10" s="14" t="s">
        <v>4</v>
      </c>
    </row>
    <row r="11" spans="1:2" ht="19.8" x14ac:dyDescent="0.3">
      <c r="A11" s="9" t="s">
        <v>24</v>
      </c>
    </row>
    <row r="12" spans="1:2" ht="88.2" x14ac:dyDescent="0.3">
      <c r="A12" s="10" t="s">
        <v>793</v>
      </c>
    </row>
    <row r="13" spans="1:2" ht="19.8" x14ac:dyDescent="0.3">
      <c r="A13" s="14" t="s">
        <v>6</v>
      </c>
    </row>
    <row r="14" spans="1:2" ht="79.2" x14ac:dyDescent="0.3">
      <c r="A14" s="17" t="s">
        <v>229</v>
      </c>
    </row>
    <row r="15" spans="1:2" ht="19.8" x14ac:dyDescent="0.3">
      <c r="A15" s="10" t="s">
        <v>562</v>
      </c>
    </row>
    <row r="16" spans="1:2" ht="19.8" x14ac:dyDescent="0.3">
      <c r="A16" s="9" t="s">
        <v>7</v>
      </c>
    </row>
    <row r="17" spans="1:1" ht="39.6" x14ac:dyDescent="0.3">
      <c r="A17" s="10" t="s">
        <v>230</v>
      </c>
    </row>
    <row r="18" spans="1:1" ht="39.6" x14ac:dyDescent="0.3">
      <c r="A18" s="10" t="s">
        <v>231</v>
      </c>
    </row>
    <row r="19" spans="1:1" ht="19.8" x14ac:dyDescent="0.3">
      <c r="A19" s="9" t="s">
        <v>233</v>
      </c>
    </row>
    <row r="20" spans="1:1" ht="19.8" x14ac:dyDescent="0.3">
      <c r="A20" s="9" t="s">
        <v>232</v>
      </c>
    </row>
    <row r="21" spans="1:1" ht="19.8" x14ac:dyDescent="0.3">
      <c r="A21" s="9" t="s">
        <v>234</v>
      </c>
    </row>
    <row r="22" spans="1:1" ht="19.8" x14ac:dyDescent="0.3">
      <c r="A22" s="9" t="s">
        <v>235</v>
      </c>
    </row>
    <row r="23" spans="1:1" ht="19.8" x14ac:dyDescent="0.3">
      <c r="A23" s="9" t="s">
        <v>236</v>
      </c>
    </row>
    <row r="24" spans="1:1" ht="19.8" x14ac:dyDescent="0.3">
      <c r="A24" s="9" t="s">
        <v>237</v>
      </c>
    </row>
    <row r="25" spans="1:1" ht="19.8" x14ac:dyDescent="0.3">
      <c r="A25" s="10" t="s">
        <v>564</v>
      </c>
    </row>
    <row r="26" spans="1:1" ht="39.6" x14ac:dyDescent="0.3">
      <c r="A26" s="45" t="s">
        <v>221</v>
      </c>
    </row>
    <row r="27" spans="1:1" ht="19.8" x14ac:dyDescent="0.3">
      <c r="A27" s="45" t="s">
        <v>135</v>
      </c>
    </row>
    <row r="28" spans="1:1" ht="19.8" x14ac:dyDescent="0.3">
      <c r="A28" s="45" t="s">
        <v>773</v>
      </c>
    </row>
    <row r="29" spans="1:1" ht="19.8" x14ac:dyDescent="0.3">
      <c r="A29" s="45" t="s">
        <v>9</v>
      </c>
    </row>
    <row r="30" spans="1:1" ht="19.8" x14ac:dyDescent="0.3">
      <c r="A30" s="55" t="s">
        <v>10</v>
      </c>
    </row>
    <row r="31" spans="1:1" ht="39.6" x14ac:dyDescent="0.3">
      <c r="A31" s="45" t="s">
        <v>774</v>
      </c>
    </row>
    <row r="32" spans="1:1" ht="39.6" x14ac:dyDescent="0.3">
      <c r="A32" s="45" t="s">
        <v>775</v>
      </c>
    </row>
    <row r="33" spans="1:1" ht="19.8" x14ac:dyDescent="0.3">
      <c r="A33" s="55" t="s">
        <v>11</v>
      </c>
    </row>
    <row r="34" spans="1:1" ht="39.6" x14ac:dyDescent="0.3">
      <c r="A34" s="45" t="s">
        <v>238</v>
      </c>
    </row>
    <row r="35" spans="1:1" ht="19.8" x14ac:dyDescent="0.3">
      <c r="A35" s="45" t="s">
        <v>39</v>
      </c>
    </row>
    <row r="36" spans="1:1" ht="39.6" x14ac:dyDescent="0.3">
      <c r="A36" s="53" t="s">
        <v>14</v>
      </c>
    </row>
    <row r="37" spans="1:1" ht="20.399999999999999" thickBot="1" x14ac:dyDescent="0.35">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2346</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278">
        <f>SUM(D9:D11)</f>
        <v>122</v>
      </c>
      <c r="E8" s="970"/>
      <c r="F8" s="971"/>
      <c r="G8" s="972"/>
    </row>
    <row r="9" spans="1:9" ht="32.1" customHeight="1" x14ac:dyDescent="0.3">
      <c r="A9" s="1684"/>
      <c r="B9" s="1688" t="s">
        <v>1032</v>
      </c>
      <c r="C9" s="1689"/>
      <c r="D9" s="1279">
        <v>110</v>
      </c>
      <c r="E9" s="974"/>
      <c r="F9" s="975"/>
      <c r="G9" s="976"/>
    </row>
    <row r="10" spans="1:9" ht="32.1" customHeight="1" x14ac:dyDescent="0.3">
      <c r="A10" s="1684"/>
      <c r="B10" s="1690" t="s">
        <v>1033</v>
      </c>
      <c r="C10" s="1691"/>
      <c r="D10" s="1279">
        <v>0</v>
      </c>
      <c r="E10" s="974"/>
      <c r="F10" s="977"/>
      <c r="G10" s="976"/>
    </row>
    <row r="11" spans="1:9" ht="32.1" customHeight="1" x14ac:dyDescent="0.3">
      <c r="A11" s="1685"/>
      <c r="B11" s="1681" t="s">
        <v>1034</v>
      </c>
      <c r="C11" s="1692"/>
      <c r="D11" s="1279">
        <v>12</v>
      </c>
      <c r="E11" s="974"/>
      <c r="F11" s="977"/>
      <c r="G11" s="976"/>
    </row>
    <row r="12" spans="1:9" ht="32.1" customHeight="1" x14ac:dyDescent="0.3">
      <c r="A12" s="1693" t="s">
        <v>1035</v>
      </c>
      <c r="B12" s="1690" t="s">
        <v>1031</v>
      </c>
      <c r="C12" s="1691"/>
      <c r="D12" s="1280">
        <f>SUM(D13:D14)</f>
        <v>122</v>
      </c>
      <c r="E12" s="974"/>
      <c r="F12" s="975"/>
      <c r="G12" s="978"/>
    </row>
    <row r="13" spans="1:9" ht="32.1" customHeight="1" x14ac:dyDescent="0.3">
      <c r="A13" s="1694"/>
      <c r="B13" s="1690" t="s">
        <v>1036</v>
      </c>
      <c r="C13" s="1691"/>
      <c r="D13" s="1279">
        <f>D8</f>
        <v>122</v>
      </c>
      <c r="E13" s="974"/>
      <c r="F13" s="975"/>
      <c r="G13" s="978"/>
    </row>
    <row r="14" spans="1:9" ht="32.1" customHeight="1" x14ac:dyDescent="0.3">
      <c r="A14" s="1694"/>
      <c r="B14" s="1690" t="s">
        <v>1037</v>
      </c>
      <c r="C14" s="1691"/>
      <c r="D14" s="1279">
        <v>0</v>
      </c>
      <c r="E14" s="974"/>
      <c r="F14" s="975"/>
      <c r="G14" s="979"/>
    </row>
    <row r="15" spans="1:9" ht="32.1" customHeight="1" x14ac:dyDescent="0.3">
      <c r="A15" s="1694"/>
      <c r="B15" s="1679" t="s">
        <v>1038</v>
      </c>
      <c r="C15" s="93" t="s">
        <v>1039</v>
      </c>
      <c r="D15" s="1278">
        <f>D16+D17</f>
        <v>51.3</v>
      </c>
      <c r="E15" s="980"/>
      <c r="F15" s="971"/>
      <c r="G15" s="978"/>
    </row>
    <row r="16" spans="1:9" ht="32.1" customHeight="1" x14ac:dyDescent="0.3">
      <c r="A16" s="1694"/>
      <c r="B16" s="1679"/>
      <c r="C16" s="92" t="s">
        <v>1040</v>
      </c>
      <c r="D16" s="1279">
        <v>51.3</v>
      </c>
      <c r="E16" s="974"/>
      <c r="F16" s="975"/>
      <c r="G16" s="978"/>
    </row>
    <row r="17" spans="1:7" ht="32.1" customHeight="1" x14ac:dyDescent="0.3">
      <c r="A17" s="1694"/>
      <c r="B17" s="1680"/>
      <c r="C17" s="92" t="s">
        <v>1041</v>
      </c>
      <c r="D17" s="1279">
        <v>0</v>
      </c>
      <c r="E17" s="974"/>
      <c r="F17" s="975"/>
      <c r="G17" s="979"/>
    </row>
    <row r="18" spans="1:7" ht="32.1" customHeight="1" x14ac:dyDescent="0.3">
      <c r="A18" s="1694"/>
      <c r="B18" s="1678" t="s">
        <v>1042</v>
      </c>
      <c r="C18" s="92" t="s">
        <v>1039</v>
      </c>
      <c r="D18" s="1280">
        <f>D19-D20</f>
        <v>0</v>
      </c>
      <c r="E18" s="974"/>
      <c r="F18" s="975"/>
      <c r="G18" s="978"/>
    </row>
    <row r="19" spans="1:7" ht="32.1" customHeight="1" x14ac:dyDescent="0.3">
      <c r="A19" s="1694"/>
      <c r="B19" s="1679"/>
      <c r="C19" s="92" t="s">
        <v>1040</v>
      </c>
      <c r="D19" s="1279"/>
      <c r="E19" s="974"/>
      <c r="F19" s="975"/>
      <c r="G19" s="978"/>
    </row>
    <row r="20" spans="1:7" ht="32.1" customHeight="1" x14ac:dyDescent="0.3">
      <c r="A20" s="1694"/>
      <c r="B20" s="1680"/>
      <c r="C20" s="92" t="s">
        <v>1041</v>
      </c>
      <c r="D20" s="1279"/>
      <c r="E20" s="974"/>
      <c r="F20" s="975"/>
      <c r="G20" s="979"/>
    </row>
    <row r="21" spans="1:7" ht="32.1" customHeight="1" x14ac:dyDescent="0.3">
      <c r="A21" s="1694"/>
      <c r="B21" s="1681" t="s">
        <v>1043</v>
      </c>
      <c r="C21" s="92" t="s">
        <v>1044</v>
      </c>
      <c r="D21" s="1281"/>
      <c r="E21" s="982"/>
      <c r="F21" s="977"/>
      <c r="G21" s="972"/>
    </row>
    <row r="22" spans="1:7" ht="32.1" customHeight="1" x14ac:dyDescent="0.3">
      <c r="A22" s="1694"/>
      <c r="B22" s="1681"/>
      <c r="C22" s="92" t="s">
        <v>1045</v>
      </c>
      <c r="D22" s="1281"/>
      <c r="E22" s="982"/>
      <c r="F22" s="977"/>
      <c r="G22" s="976"/>
    </row>
    <row r="23" spans="1:7" ht="32.1" customHeight="1" x14ac:dyDescent="0.3">
      <c r="A23" s="1694"/>
      <c r="B23" s="1681"/>
      <c r="C23" s="92" t="s">
        <v>1046</v>
      </c>
      <c r="D23" s="1281"/>
      <c r="E23" s="982"/>
      <c r="F23" s="977"/>
      <c r="G23" s="976"/>
    </row>
    <row r="24" spans="1:7" ht="32.1" customHeight="1" x14ac:dyDescent="0.3">
      <c r="A24" s="1694"/>
      <c r="B24" s="1681" t="s">
        <v>1047</v>
      </c>
      <c r="C24" s="92" t="s">
        <v>1039</v>
      </c>
      <c r="D24" s="1280">
        <f>SUM(D25:D26)</f>
        <v>0</v>
      </c>
      <c r="E24" s="974"/>
      <c r="F24" s="975"/>
      <c r="G24" s="972"/>
    </row>
    <row r="25" spans="1:7" ht="32.1" customHeight="1" x14ac:dyDescent="0.3">
      <c r="A25" s="1694"/>
      <c r="B25" s="1681"/>
      <c r="C25" s="92" t="s">
        <v>1040</v>
      </c>
      <c r="D25" s="1279"/>
      <c r="E25" s="974"/>
      <c r="F25" s="975"/>
      <c r="G25" s="976"/>
    </row>
    <row r="26" spans="1:7" ht="32.1" customHeight="1" x14ac:dyDescent="0.3">
      <c r="A26" s="1695"/>
      <c r="B26" s="1681"/>
      <c r="C26" s="92" t="s">
        <v>1041</v>
      </c>
      <c r="D26" s="1279"/>
      <c r="E26" s="974"/>
      <c r="F26" s="975"/>
      <c r="G26" s="979"/>
    </row>
    <row r="27" spans="1:7" ht="32.1" customHeight="1" thickBot="1" x14ac:dyDescent="0.35">
      <c r="A27" s="1272" t="s">
        <v>1048</v>
      </c>
      <c r="B27" s="1272"/>
      <c r="C27" s="1273" t="s">
        <v>2304</v>
      </c>
      <c r="D27" s="1277">
        <f>D8-D15</f>
        <v>70.7</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2303</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2347</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278">
        <f>SUM(D9:D11)</f>
        <v>126</v>
      </c>
      <c r="E8" s="970"/>
      <c r="F8" s="971"/>
      <c r="G8" s="972"/>
    </row>
    <row r="9" spans="1:9" ht="32.1" customHeight="1" x14ac:dyDescent="0.3">
      <c r="A9" s="1684"/>
      <c r="B9" s="1688" t="s">
        <v>1032</v>
      </c>
      <c r="C9" s="1689"/>
      <c r="D9" s="1279">
        <v>115</v>
      </c>
      <c r="E9" s="974"/>
      <c r="F9" s="975"/>
      <c r="G9" s="976"/>
    </row>
    <row r="10" spans="1:9" ht="32.1" customHeight="1" x14ac:dyDescent="0.3">
      <c r="A10" s="1684"/>
      <c r="B10" s="1690" t="s">
        <v>1033</v>
      </c>
      <c r="C10" s="1691"/>
      <c r="D10" s="1279">
        <v>0</v>
      </c>
      <c r="E10" s="974"/>
      <c r="F10" s="977"/>
      <c r="G10" s="976"/>
    </row>
    <row r="11" spans="1:9" ht="32.1" customHeight="1" x14ac:dyDescent="0.3">
      <c r="A11" s="1685"/>
      <c r="B11" s="1681" t="s">
        <v>1034</v>
      </c>
      <c r="C11" s="1692"/>
      <c r="D11" s="1279">
        <v>11</v>
      </c>
      <c r="E11" s="974"/>
      <c r="F11" s="977"/>
      <c r="G11" s="976"/>
    </row>
    <row r="12" spans="1:9" ht="32.1" customHeight="1" x14ac:dyDescent="0.3">
      <c r="A12" s="1693" t="s">
        <v>1035</v>
      </c>
      <c r="B12" s="1690" t="s">
        <v>1031</v>
      </c>
      <c r="C12" s="1691"/>
      <c r="D12" s="1280">
        <f>SUM(D13:D14)</f>
        <v>126</v>
      </c>
      <c r="E12" s="974"/>
      <c r="F12" s="975"/>
      <c r="G12" s="978"/>
    </row>
    <row r="13" spans="1:9" ht="32.1" customHeight="1" x14ac:dyDescent="0.3">
      <c r="A13" s="1694"/>
      <c r="B13" s="1690" t="s">
        <v>1036</v>
      </c>
      <c r="C13" s="1691"/>
      <c r="D13" s="1279">
        <f>D8</f>
        <v>126</v>
      </c>
      <c r="E13" s="974"/>
      <c r="F13" s="975"/>
      <c r="G13" s="978"/>
    </row>
    <row r="14" spans="1:9" ht="32.1" customHeight="1" x14ac:dyDescent="0.3">
      <c r="A14" s="1694"/>
      <c r="B14" s="1690" t="s">
        <v>1037</v>
      </c>
      <c r="C14" s="1691"/>
      <c r="D14" s="1279">
        <v>0</v>
      </c>
      <c r="E14" s="974"/>
      <c r="F14" s="975"/>
      <c r="G14" s="979"/>
    </row>
    <row r="15" spans="1:9" ht="32.1" customHeight="1" x14ac:dyDescent="0.3">
      <c r="A15" s="1694"/>
      <c r="B15" s="1679" t="s">
        <v>1038</v>
      </c>
      <c r="C15" s="93" t="s">
        <v>1039</v>
      </c>
      <c r="D15" s="1278">
        <f>D16+D17</f>
        <v>64.599999999999994</v>
      </c>
      <c r="E15" s="980"/>
      <c r="F15" s="971"/>
      <c r="G15" s="978"/>
    </row>
    <row r="16" spans="1:9" ht="32.1" customHeight="1" x14ac:dyDescent="0.3">
      <c r="A16" s="1694"/>
      <c r="B16" s="1679"/>
      <c r="C16" s="92" t="s">
        <v>1040</v>
      </c>
      <c r="D16" s="1279">
        <v>64.599999999999994</v>
      </c>
      <c r="E16" s="974"/>
      <c r="F16" s="975"/>
      <c r="G16" s="978"/>
    </row>
    <row r="17" spans="1:7" ht="32.1" customHeight="1" x14ac:dyDescent="0.3">
      <c r="A17" s="1694"/>
      <c r="B17" s="1680"/>
      <c r="C17" s="92" t="s">
        <v>1041</v>
      </c>
      <c r="D17" s="1279">
        <v>0</v>
      </c>
      <c r="E17" s="974"/>
      <c r="F17" s="975"/>
      <c r="G17" s="979"/>
    </row>
    <row r="18" spans="1:7" ht="32.1" customHeight="1" x14ac:dyDescent="0.3">
      <c r="A18" s="1694"/>
      <c r="B18" s="1678" t="s">
        <v>1042</v>
      </c>
      <c r="C18" s="92" t="s">
        <v>1039</v>
      </c>
      <c r="D18" s="1280">
        <f>D19-D20</f>
        <v>0</v>
      </c>
      <c r="E18" s="974"/>
      <c r="F18" s="975"/>
      <c r="G18" s="978"/>
    </row>
    <row r="19" spans="1:7" ht="32.1" customHeight="1" x14ac:dyDescent="0.3">
      <c r="A19" s="1694"/>
      <c r="B19" s="1679"/>
      <c r="C19" s="92" t="s">
        <v>1040</v>
      </c>
      <c r="D19" s="1279"/>
      <c r="E19" s="974"/>
      <c r="F19" s="975"/>
      <c r="G19" s="978"/>
    </row>
    <row r="20" spans="1:7" ht="32.1" customHeight="1" x14ac:dyDescent="0.3">
      <c r="A20" s="1694"/>
      <c r="B20" s="1680"/>
      <c r="C20" s="92" t="s">
        <v>1041</v>
      </c>
      <c r="D20" s="1279"/>
      <c r="E20" s="974"/>
      <c r="F20" s="975"/>
      <c r="G20" s="979"/>
    </row>
    <row r="21" spans="1:7" ht="32.1" customHeight="1" x14ac:dyDescent="0.3">
      <c r="A21" s="1694"/>
      <c r="B21" s="1681" t="s">
        <v>1043</v>
      </c>
      <c r="C21" s="92" t="s">
        <v>1044</v>
      </c>
      <c r="D21" s="1281"/>
      <c r="E21" s="982"/>
      <c r="F21" s="977"/>
      <c r="G21" s="972"/>
    </row>
    <row r="22" spans="1:7" ht="32.1" customHeight="1" x14ac:dyDescent="0.3">
      <c r="A22" s="1694"/>
      <c r="B22" s="1681"/>
      <c r="C22" s="92" t="s">
        <v>1045</v>
      </c>
      <c r="D22" s="1281"/>
      <c r="E22" s="982"/>
      <c r="F22" s="977"/>
      <c r="G22" s="976"/>
    </row>
    <row r="23" spans="1:7" ht="32.1" customHeight="1" x14ac:dyDescent="0.3">
      <c r="A23" s="1694"/>
      <c r="B23" s="1681"/>
      <c r="C23" s="92" t="s">
        <v>1046</v>
      </c>
      <c r="D23" s="1281"/>
      <c r="E23" s="982"/>
      <c r="F23" s="977"/>
      <c r="G23" s="976"/>
    </row>
    <row r="24" spans="1:7" ht="32.1" customHeight="1" x14ac:dyDescent="0.3">
      <c r="A24" s="1694"/>
      <c r="B24" s="1681" t="s">
        <v>1047</v>
      </c>
      <c r="C24" s="92" t="s">
        <v>1039</v>
      </c>
      <c r="D24" s="1280">
        <f>SUM(D25:D26)</f>
        <v>0</v>
      </c>
      <c r="E24" s="974"/>
      <c r="F24" s="975"/>
      <c r="G24" s="972"/>
    </row>
    <row r="25" spans="1:7" ht="32.1" customHeight="1" x14ac:dyDescent="0.3">
      <c r="A25" s="1694"/>
      <c r="B25" s="1681"/>
      <c r="C25" s="92" t="s">
        <v>1040</v>
      </c>
      <c r="D25" s="1279"/>
      <c r="E25" s="974"/>
      <c r="F25" s="975"/>
      <c r="G25" s="976"/>
    </row>
    <row r="26" spans="1:7" ht="32.1" customHeight="1" x14ac:dyDescent="0.3">
      <c r="A26" s="1695"/>
      <c r="B26" s="1681"/>
      <c r="C26" s="92" t="s">
        <v>1041</v>
      </c>
      <c r="D26" s="1279"/>
      <c r="E26" s="974"/>
      <c r="F26" s="975"/>
      <c r="G26" s="979"/>
    </row>
    <row r="27" spans="1:7" ht="32.1" customHeight="1" thickBot="1" x14ac:dyDescent="0.35">
      <c r="A27" s="1272" t="s">
        <v>1048</v>
      </c>
      <c r="B27" s="1272"/>
      <c r="C27" s="1273" t="s">
        <v>2304</v>
      </c>
      <c r="D27" s="1277">
        <f>D8-D15</f>
        <v>61.400000000000006</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2303</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2351</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278">
        <f>SUM(D9:D11)</f>
        <v>125.2</v>
      </c>
      <c r="E8" s="970"/>
      <c r="F8" s="971"/>
      <c r="G8" s="972"/>
    </row>
    <row r="9" spans="1:9" ht="32.1" customHeight="1" x14ac:dyDescent="0.3">
      <c r="A9" s="1684"/>
      <c r="B9" s="1688" t="s">
        <v>1032</v>
      </c>
      <c r="C9" s="1689"/>
      <c r="D9" s="1279">
        <v>110.2</v>
      </c>
      <c r="E9" s="974"/>
      <c r="F9" s="975"/>
      <c r="G9" s="976"/>
    </row>
    <row r="10" spans="1:9" ht="32.1" customHeight="1" x14ac:dyDescent="0.3">
      <c r="A10" s="1684"/>
      <c r="B10" s="1690" t="s">
        <v>1033</v>
      </c>
      <c r="C10" s="1691"/>
      <c r="D10" s="1279">
        <v>0</v>
      </c>
      <c r="E10" s="974"/>
      <c r="F10" s="977"/>
      <c r="G10" s="976"/>
    </row>
    <row r="11" spans="1:9" ht="32.1" customHeight="1" x14ac:dyDescent="0.3">
      <c r="A11" s="1685"/>
      <c r="B11" s="1681" t="s">
        <v>1034</v>
      </c>
      <c r="C11" s="1692"/>
      <c r="D11" s="1279">
        <v>15</v>
      </c>
      <c r="E11" s="974"/>
      <c r="F11" s="977"/>
      <c r="G11" s="976"/>
    </row>
    <row r="12" spans="1:9" ht="32.1" customHeight="1" x14ac:dyDescent="0.3">
      <c r="A12" s="1693" t="s">
        <v>1035</v>
      </c>
      <c r="B12" s="1690" t="s">
        <v>1031</v>
      </c>
      <c r="C12" s="1691"/>
      <c r="D12" s="1280">
        <f>SUM(D13:D14)</f>
        <v>0</v>
      </c>
      <c r="E12" s="974"/>
      <c r="F12" s="975"/>
      <c r="G12" s="978"/>
    </row>
    <row r="13" spans="1:9" ht="32.1" customHeight="1" x14ac:dyDescent="0.3">
      <c r="A13" s="1694"/>
      <c r="B13" s="1690" t="s">
        <v>1036</v>
      </c>
      <c r="C13" s="1691"/>
      <c r="D13" s="1279">
        <v>0</v>
      </c>
      <c r="E13" s="974"/>
      <c r="F13" s="975"/>
      <c r="G13" s="978"/>
    </row>
    <row r="14" spans="1:9" ht="32.1" customHeight="1" x14ac:dyDescent="0.3">
      <c r="A14" s="1694"/>
      <c r="B14" s="1690" t="s">
        <v>1037</v>
      </c>
      <c r="C14" s="1691"/>
      <c r="D14" s="1279">
        <v>0</v>
      </c>
      <c r="E14" s="974"/>
      <c r="F14" s="975"/>
      <c r="G14" s="979"/>
    </row>
    <row r="15" spans="1:9" ht="32.1" customHeight="1" x14ac:dyDescent="0.3">
      <c r="A15" s="1694"/>
      <c r="B15" s="1679" t="s">
        <v>1038</v>
      </c>
      <c r="C15" s="93" t="s">
        <v>1039</v>
      </c>
      <c r="D15" s="1278">
        <f>D16+D17</f>
        <v>0</v>
      </c>
      <c r="E15" s="980"/>
      <c r="F15" s="971"/>
      <c r="G15" s="978"/>
    </row>
    <row r="16" spans="1:9" ht="32.1" customHeight="1" x14ac:dyDescent="0.3">
      <c r="A16" s="1694"/>
      <c r="B16" s="1679"/>
      <c r="C16" s="92" t="s">
        <v>1040</v>
      </c>
      <c r="D16" s="1279">
        <v>0</v>
      </c>
      <c r="E16" s="974"/>
      <c r="F16" s="975"/>
      <c r="G16" s="978"/>
    </row>
    <row r="17" spans="1:7" ht="32.1" customHeight="1" x14ac:dyDescent="0.3">
      <c r="A17" s="1694"/>
      <c r="B17" s="1680"/>
      <c r="C17" s="92" t="s">
        <v>1041</v>
      </c>
      <c r="D17" s="1279">
        <v>0</v>
      </c>
      <c r="E17" s="974"/>
      <c r="F17" s="975"/>
      <c r="G17" s="979"/>
    </row>
    <row r="18" spans="1:7" ht="32.1" customHeight="1" x14ac:dyDescent="0.3">
      <c r="A18" s="1694"/>
      <c r="B18" s="1678" t="s">
        <v>1042</v>
      </c>
      <c r="C18" s="92" t="s">
        <v>1039</v>
      </c>
      <c r="D18" s="1280">
        <f>D19-D20</f>
        <v>0</v>
      </c>
      <c r="E18" s="974"/>
      <c r="F18" s="975"/>
      <c r="G18" s="978"/>
    </row>
    <row r="19" spans="1:7" ht="32.1" customHeight="1" x14ac:dyDescent="0.3">
      <c r="A19" s="1694"/>
      <c r="B19" s="1679"/>
      <c r="C19" s="92" t="s">
        <v>1040</v>
      </c>
      <c r="D19" s="1279"/>
      <c r="E19" s="974"/>
      <c r="F19" s="975"/>
      <c r="G19" s="978"/>
    </row>
    <row r="20" spans="1:7" ht="32.1" customHeight="1" x14ac:dyDescent="0.3">
      <c r="A20" s="1694"/>
      <c r="B20" s="1680"/>
      <c r="C20" s="92" t="s">
        <v>1041</v>
      </c>
      <c r="D20" s="1279"/>
      <c r="E20" s="974"/>
      <c r="F20" s="975"/>
      <c r="G20" s="979"/>
    </row>
    <row r="21" spans="1:7" ht="32.1" customHeight="1" x14ac:dyDescent="0.3">
      <c r="A21" s="1694"/>
      <c r="B21" s="1681" t="s">
        <v>1043</v>
      </c>
      <c r="C21" s="92" t="s">
        <v>1044</v>
      </c>
      <c r="D21" s="1281"/>
      <c r="E21" s="982"/>
      <c r="F21" s="977"/>
      <c r="G21" s="972"/>
    </row>
    <row r="22" spans="1:7" ht="32.1" customHeight="1" x14ac:dyDescent="0.3">
      <c r="A22" s="1694"/>
      <c r="B22" s="1681"/>
      <c r="C22" s="92" t="s">
        <v>1045</v>
      </c>
      <c r="D22" s="1281"/>
      <c r="E22" s="982"/>
      <c r="F22" s="977"/>
      <c r="G22" s="976"/>
    </row>
    <row r="23" spans="1:7" ht="32.1" customHeight="1" x14ac:dyDescent="0.3">
      <c r="A23" s="1694"/>
      <c r="B23" s="1681"/>
      <c r="C23" s="92" t="s">
        <v>1046</v>
      </c>
      <c r="D23" s="1281"/>
      <c r="E23" s="982"/>
      <c r="F23" s="977"/>
      <c r="G23" s="976"/>
    </row>
    <row r="24" spans="1:7" ht="32.1" customHeight="1" x14ac:dyDescent="0.3">
      <c r="A24" s="1694"/>
      <c r="B24" s="1681" t="s">
        <v>1047</v>
      </c>
      <c r="C24" s="92" t="s">
        <v>1039</v>
      </c>
      <c r="D24" s="1280">
        <f>SUM(D25:D26)</f>
        <v>0</v>
      </c>
      <c r="E24" s="974"/>
      <c r="F24" s="975"/>
      <c r="G24" s="972"/>
    </row>
    <row r="25" spans="1:7" ht="32.1" customHeight="1" x14ac:dyDescent="0.3">
      <c r="A25" s="1694"/>
      <c r="B25" s="1681"/>
      <c r="C25" s="92" t="s">
        <v>1040</v>
      </c>
      <c r="D25" s="1279"/>
      <c r="E25" s="974"/>
      <c r="F25" s="975"/>
      <c r="G25" s="976"/>
    </row>
    <row r="26" spans="1:7" ht="32.1" customHeight="1" x14ac:dyDescent="0.3">
      <c r="A26" s="1695"/>
      <c r="B26" s="1681"/>
      <c r="C26" s="92" t="s">
        <v>1041</v>
      </c>
      <c r="D26" s="1279"/>
      <c r="E26" s="974"/>
      <c r="F26" s="975"/>
      <c r="G26" s="979"/>
    </row>
    <row r="27" spans="1:7" ht="32.1" customHeight="1" thickBot="1" x14ac:dyDescent="0.35">
      <c r="A27" s="1272" t="s">
        <v>1048</v>
      </c>
      <c r="B27" s="1272"/>
      <c r="C27" s="1273" t="s">
        <v>2304</v>
      </c>
      <c r="D27" s="1277">
        <f>D8-D15</f>
        <v>125.2</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2353</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zoomScale="70" zoomScaleNormal="70" workbookViewId="0">
      <selection activeCell="N9" sqref="N9"/>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2368</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278">
        <f>SUM(D9:D11)</f>
        <v>140.86000000000001</v>
      </c>
      <c r="E8" s="970"/>
      <c r="F8" s="971"/>
      <c r="G8" s="972"/>
    </row>
    <row r="9" spans="1:9" ht="32.1" customHeight="1" x14ac:dyDescent="0.3">
      <c r="A9" s="1684"/>
      <c r="B9" s="1688" t="s">
        <v>1032</v>
      </c>
      <c r="C9" s="1689"/>
      <c r="D9" s="1279">
        <v>101.2</v>
      </c>
      <c r="E9" s="974"/>
      <c r="F9" s="975"/>
      <c r="G9" s="976"/>
    </row>
    <row r="10" spans="1:9" ht="32.1" customHeight="1" x14ac:dyDescent="0.3">
      <c r="A10" s="1684"/>
      <c r="B10" s="1690" t="s">
        <v>1033</v>
      </c>
      <c r="C10" s="1691"/>
      <c r="D10" s="1279">
        <v>0</v>
      </c>
      <c r="E10" s="974"/>
      <c r="F10" s="977"/>
      <c r="G10" s="976"/>
    </row>
    <row r="11" spans="1:9" ht="32.1" customHeight="1" x14ac:dyDescent="0.3">
      <c r="A11" s="1685"/>
      <c r="B11" s="1681" t="s">
        <v>1034</v>
      </c>
      <c r="C11" s="1692"/>
      <c r="D11" s="1279">
        <v>39.659999999999997</v>
      </c>
      <c r="E11" s="974"/>
      <c r="F11" s="977"/>
      <c r="G11" s="976"/>
    </row>
    <row r="12" spans="1:9" ht="32.1" customHeight="1" x14ac:dyDescent="0.3">
      <c r="A12" s="1693" t="s">
        <v>1035</v>
      </c>
      <c r="B12" s="1690" t="s">
        <v>1031</v>
      </c>
      <c r="C12" s="1691"/>
      <c r="D12" s="1280">
        <f>SUM(D13:D14)</f>
        <v>0</v>
      </c>
      <c r="E12" s="974"/>
      <c r="F12" s="975"/>
      <c r="G12" s="978"/>
    </row>
    <row r="13" spans="1:9" ht="32.1" customHeight="1" x14ac:dyDescent="0.3">
      <c r="A13" s="1694"/>
      <c r="B13" s="1690" t="s">
        <v>1036</v>
      </c>
      <c r="C13" s="1691"/>
      <c r="D13" s="1279">
        <v>0</v>
      </c>
      <c r="E13" s="974"/>
      <c r="F13" s="975"/>
      <c r="G13" s="978"/>
    </row>
    <row r="14" spans="1:9" ht="32.1" customHeight="1" x14ac:dyDescent="0.3">
      <c r="A14" s="1694"/>
      <c r="B14" s="1690" t="s">
        <v>1037</v>
      </c>
      <c r="C14" s="1691"/>
      <c r="D14" s="1279">
        <v>0</v>
      </c>
      <c r="E14" s="974"/>
      <c r="F14" s="975"/>
      <c r="G14" s="979"/>
    </row>
    <row r="15" spans="1:9" ht="32.1" customHeight="1" x14ac:dyDescent="0.3">
      <c r="A15" s="1694"/>
      <c r="B15" s="1679" t="s">
        <v>1038</v>
      </c>
      <c r="C15" s="93" t="s">
        <v>1039</v>
      </c>
      <c r="D15" s="1278">
        <f>D16+D17</f>
        <v>0</v>
      </c>
      <c r="E15" s="980"/>
      <c r="F15" s="971"/>
      <c r="G15" s="978"/>
    </row>
    <row r="16" spans="1:9" ht="32.1" customHeight="1" x14ac:dyDescent="0.3">
      <c r="A16" s="1694"/>
      <c r="B16" s="1679"/>
      <c r="C16" s="92" t="s">
        <v>1040</v>
      </c>
      <c r="D16" s="1279">
        <v>0</v>
      </c>
      <c r="E16" s="974"/>
      <c r="F16" s="975"/>
      <c r="G16" s="978"/>
    </row>
    <row r="17" spans="1:7" ht="32.1" customHeight="1" x14ac:dyDescent="0.3">
      <c r="A17" s="1694"/>
      <c r="B17" s="1680"/>
      <c r="C17" s="92" t="s">
        <v>1041</v>
      </c>
      <c r="D17" s="1279">
        <v>0</v>
      </c>
      <c r="E17" s="974"/>
      <c r="F17" s="975"/>
      <c r="G17" s="979"/>
    </row>
    <row r="18" spans="1:7" ht="32.1" customHeight="1" x14ac:dyDescent="0.3">
      <c r="A18" s="1694"/>
      <c r="B18" s="1678" t="s">
        <v>1042</v>
      </c>
      <c r="C18" s="92" t="s">
        <v>1039</v>
      </c>
      <c r="D18" s="1280">
        <f>D19-D20</f>
        <v>0</v>
      </c>
      <c r="E18" s="974"/>
      <c r="F18" s="975"/>
      <c r="G18" s="978"/>
    </row>
    <row r="19" spans="1:7" ht="32.1" customHeight="1" x14ac:dyDescent="0.3">
      <c r="A19" s="1694"/>
      <c r="B19" s="1679"/>
      <c r="C19" s="92" t="s">
        <v>1040</v>
      </c>
      <c r="D19" s="1279"/>
      <c r="E19" s="974"/>
      <c r="F19" s="975"/>
      <c r="G19" s="978"/>
    </row>
    <row r="20" spans="1:7" ht="32.1" customHeight="1" x14ac:dyDescent="0.3">
      <c r="A20" s="1694"/>
      <c r="B20" s="1680"/>
      <c r="C20" s="92" t="s">
        <v>1041</v>
      </c>
      <c r="D20" s="1279"/>
      <c r="E20" s="974"/>
      <c r="F20" s="975"/>
      <c r="G20" s="979"/>
    </row>
    <row r="21" spans="1:7" ht="32.1" customHeight="1" x14ac:dyDescent="0.3">
      <c r="A21" s="1694"/>
      <c r="B21" s="1681" t="s">
        <v>1043</v>
      </c>
      <c r="C21" s="92" t="s">
        <v>1044</v>
      </c>
      <c r="D21" s="1281"/>
      <c r="E21" s="982"/>
      <c r="F21" s="977"/>
      <c r="G21" s="972"/>
    </row>
    <row r="22" spans="1:7" ht="32.1" customHeight="1" x14ac:dyDescent="0.3">
      <c r="A22" s="1694"/>
      <c r="B22" s="1681"/>
      <c r="C22" s="92" t="s">
        <v>1045</v>
      </c>
      <c r="D22" s="1281"/>
      <c r="E22" s="982"/>
      <c r="F22" s="977"/>
      <c r="G22" s="976"/>
    </row>
    <row r="23" spans="1:7" ht="32.1" customHeight="1" x14ac:dyDescent="0.3">
      <c r="A23" s="1694"/>
      <c r="B23" s="1681"/>
      <c r="C23" s="92" t="s">
        <v>1046</v>
      </c>
      <c r="D23" s="1281"/>
      <c r="E23" s="982"/>
      <c r="F23" s="977"/>
      <c r="G23" s="976"/>
    </row>
    <row r="24" spans="1:7" ht="32.1" customHeight="1" x14ac:dyDescent="0.3">
      <c r="A24" s="1694"/>
      <c r="B24" s="1681" t="s">
        <v>1047</v>
      </c>
      <c r="C24" s="92" t="s">
        <v>1039</v>
      </c>
      <c r="D24" s="1280">
        <f>SUM(D25:D26)</f>
        <v>0</v>
      </c>
      <c r="E24" s="974"/>
      <c r="F24" s="975"/>
      <c r="G24" s="972"/>
    </row>
    <row r="25" spans="1:7" ht="32.1" customHeight="1" x14ac:dyDescent="0.3">
      <c r="A25" s="1694"/>
      <c r="B25" s="1681"/>
      <c r="C25" s="92" t="s">
        <v>1040</v>
      </c>
      <c r="D25" s="1279"/>
      <c r="E25" s="974"/>
      <c r="F25" s="975"/>
      <c r="G25" s="976"/>
    </row>
    <row r="26" spans="1:7" ht="32.1" customHeight="1" x14ac:dyDescent="0.3">
      <c r="A26" s="1695"/>
      <c r="B26" s="1681"/>
      <c r="C26" s="92" t="s">
        <v>1041</v>
      </c>
      <c r="D26" s="1279"/>
      <c r="E26" s="974"/>
      <c r="F26" s="975"/>
      <c r="G26" s="979"/>
    </row>
    <row r="27" spans="1:7" ht="32.1" customHeight="1" thickBot="1" x14ac:dyDescent="0.35">
      <c r="A27" s="1272" t="s">
        <v>1048</v>
      </c>
      <c r="B27" s="1272"/>
      <c r="C27" s="1273" t="s">
        <v>2304</v>
      </c>
      <c r="D27" s="1277">
        <f>D8-D15</f>
        <v>140.86000000000001</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2369</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zoomScale="70" zoomScaleNormal="70" workbookViewId="0">
      <selection activeCell="H2" sqref="H2"/>
    </sheetView>
  </sheetViews>
  <sheetFormatPr defaultColWidth="7.21875" defaultRowHeight="15" x14ac:dyDescent="0.3"/>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x14ac:dyDescent="0.35">
      <c r="A1" s="86" t="s">
        <v>1020</v>
      </c>
      <c r="D1" s="86" t="s">
        <v>878</v>
      </c>
      <c r="E1" s="1704" t="s">
        <v>1021</v>
      </c>
      <c r="F1" s="1705"/>
      <c r="G1" s="1706"/>
      <c r="H1" s="966"/>
      <c r="I1" s="966"/>
    </row>
    <row r="2" spans="1:9" ht="18" customHeight="1" thickBot="1" x14ac:dyDescent="0.35">
      <c r="A2" s="86" t="s">
        <v>1022</v>
      </c>
      <c r="B2" s="88" t="s">
        <v>1023</v>
      </c>
      <c r="C2" s="89"/>
      <c r="D2" s="86" t="s">
        <v>1024</v>
      </c>
      <c r="E2" s="1704" t="s">
        <v>1025</v>
      </c>
      <c r="F2" s="1705"/>
      <c r="G2" s="1706"/>
      <c r="H2" s="967" t="s">
        <v>880</v>
      </c>
      <c r="I2" s="966"/>
    </row>
    <row r="3" spans="1:9" ht="42.6" customHeight="1" x14ac:dyDescent="0.3">
      <c r="A3" s="1707" t="s">
        <v>2154</v>
      </c>
      <c r="B3" s="1707"/>
      <c r="C3" s="1707"/>
      <c r="D3" s="1707"/>
      <c r="E3" s="1707"/>
      <c r="F3" s="1707"/>
      <c r="G3" s="1707"/>
    </row>
    <row r="4" spans="1:9" x14ac:dyDescent="0.3">
      <c r="A4" s="1708"/>
      <c r="B4" s="1708"/>
      <c r="C4" s="1708"/>
      <c r="D4" s="1708"/>
      <c r="E4" s="1708"/>
      <c r="F4" s="1708"/>
      <c r="G4" s="1708"/>
    </row>
    <row r="5" spans="1:9" ht="18.75" customHeight="1" thickBot="1" x14ac:dyDescent="0.35">
      <c r="A5" s="1709" t="s">
        <v>2381</v>
      </c>
      <c r="B5" s="1709"/>
      <c r="C5" s="1709"/>
      <c r="D5" s="1709"/>
      <c r="E5" s="1709"/>
      <c r="F5" s="1709"/>
      <c r="G5" s="1709"/>
    </row>
    <row r="6" spans="1:9" ht="19.5" customHeight="1" x14ac:dyDescent="0.3">
      <c r="A6" s="1696" t="s">
        <v>985</v>
      </c>
      <c r="B6" s="1696"/>
      <c r="C6" s="1697"/>
      <c r="D6" s="1700" t="s">
        <v>1026</v>
      </c>
      <c r="E6" s="90"/>
      <c r="F6" s="90"/>
      <c r="G6" s="1702" t="s">
        <v>1027</v>
      </c>
    </row>
    <row r="7" spans="1:9" ht="48" customHeight="1" thickBot="1" x14ac:dyDescent="0.35">
      <c r="A7" s="1698"/>
      <c r="B7" s="1698"/>
      <c r="C7" s="1699"/>
      <c r="D7" s="1701"/>
      <c r="E7" s="91" t="s">
        <v>1028</v>
      </c>
      <c r="F7" s="968" t="s">
        <v>1029</v>
      </c>
      <c r="G7" s="1703"/>
    </row>
    <row r="8" spans="1:9" ht="32.1" customHeight="1" x14ac:dyDescent="0.3">
      <c r="A8" s="1684" t="s">
        <v>1030</v>
      </c>
      <c r="B8" s="1686" t="s">
        <v>1031</v>
      </c>
      <c r="C8" s="1687"/>
      <c r="D8" s="1278">
        <f>SUM(D9:D11)</f>
        <v>124</v>
      </c>
      <c r="E8" s="970"/>
      <c r="F8" s="971"/>
      <c r="G8" s="972"/>
    </row>
    <row r="9" spans="1:9" ht="32.1" customHeight="1" x14ac:dyDescent="0.3">
      <c r="A9" s="1684"/>
      <c r="B9" s="1688" t="s">
        <v>1032</v>
      </c>
      <c r="C9" s="1689"/>
      <c r="D9" s="1279">
        <v>108</v>
      </c>
      <c r="E9" s="974"/>
      <c r="F9" s="975"/>
      <c r="G9" s="976"/>
    </row>
    <row r="10" spans="1:9" ht="32.1" customHeight="1" x14ac:dyDescent="0.3">
      <c r="A10" s="1684"/>
      <c r="B10" s="1690" t="s">
        <v>1033</v>
      </c>
      <c r="C10" s="1691"/>
      <c r="D10" s="1279">
        <v>0</v>
      </c>
      <c r="E10" s="974"/>
      <c r="F10" s="977"/>
      <c r="G10" s="976"/>
    </row>
    <row r="11" spans="1:9" ht="32.1" customHeight="1" x14ac:dyDescent="0.3">
      <c r="A11" s="1685"/>
      <c r="B11" s="1681" t="s">
        <v>1034</v>
      </c>
      <c r="C11" s="1692"/>
      <c r="D11" s="1279">
        <v>16</v>
      </c>
      <c r="E11" s="974"/>
      <c r="F11" s="977"/>
      <c r="G11" s="976"/>
    </row>
    <row r="12" spans="1:9" ht="32.1" customHeight="1" x14ac:dyDescent="0.3">
      <c r="A12" s="1693" t="s">
        <v>1035</v>
      </c>
      <c r="B12" s="1690" t="s">
        <v>1031</v>
      </c>
      <c r="C12" s="1691"/>
      <c r="D12" s="1280">
        <f>SUM(D13:D14)</f>
        <v>124</v>
      </c>
      <c r="E12" s="974"/>
      <c r="F12" s="975"/>
      <c r="G12" s="978"/>
    </row>
    <row r="13" spans="1:9" ht="32.1" customHeight="1" x14ac:dyDescent="0.3">
      <c r="A13" s="1694"/>
      <c r="B13" s="1690" t="s">
        <v>1036</v>
      </c>
      <c r="C13" s="1691"/>
      <c r="D13" s="1279">
        <v>124</v>
      </c>
      <c r="E13" s="974"/>
      <c r="F13" s="975"/>
      <c r="G13" s="978"/>
    </row>
    <row r="14" spans="1:9" ht="32.1" customHeight="1" x14ac:dyDescent="0.3">
      <c r="A14" s="1694"/>
      <c r="B14" s="1690" t="s">
        <v>1037</v>
      </c>
      <c r="C14" s="1691"/>
      <c r="D14" s="1279">
        <v>0</v>
      </c>
      <c r="E14" s="974"/>
      <c r="F14" s="975"/>
      <c r="G14" s="979"/>
    </row>
    <row r="15" spans="1:9" ht="32.1" customHeight="1" x14ac:dyDescent="0.3">
      <c r="A15" s="1694"/>
      <c r="B15" s="1679" t="s">
        <v>1038</v>
      </c>
      <c r="C15" s="93" t="s">
        <v>1039</v>
      </c>
      <c r="D15" s="1278">
        <f>D16+D17</f>
        <v>78.569999999999993</v>
      </c>
      <c r="E15" s="980"/>
      <c r="F15" s="971"/>
      <c r="G15" s="978"/>
    </row>
    <row r="16" spans="1:9" ht="32.1" customHeight="1" x14ac:dyDescent="0.3">
      <c r="A16" s="1694"/>
      <c r="B16" s="1679"/>
      <c r="C16" s="92" t="s">
        <v>1040</v>
      </c>
      <c r="D16" s="1279">
        <v>78.569999999999993</v>
      </c>
      <c r="E16" s="974"/>
      <c r="F16" s="975"/>
      <c r="G16" s="978"/>
    </row>
    <row r="17" spans="1:7" ht="32.1" customHeight="1" x14ac:dyDescent="0.3">
      <c r="A17" s="1694"/>
      <c r="B17" s="1680"/>
      <c r="C17" s="92" t="s">
        <v>1041</v>
      </c>
      <c r="D17" s="1279">
        <v>0</v>
      </c>
      <c r="E17" s="974"/>
      <c r="F17" s="975"/>
      <c r="G17" s="979"/>
    </row>
    <row r="18" spans="1:7" ht="32.1" customHeight="1" x14ac:dyDescent="0.3">
      <c r="A18" s="1694"/>
      <c r="B18" s="1678" t="s">
        <v>1042</v>
      </c>
      <c r="C18" s="92" t="s">
        <v>1039</v>
      </c>
      <c r="D18" s="1280">
        <f>D19-D20</f>
        <v>0</v>
      </c>
      <c r="E18" s="974"/>
      <c r="F18" s="975"/>
      <c r="G18" s="978"/>
    </row>
    <row r="19" spans="1:7" ht="32.1" customHeight="1" x14ac:dyDescent="0.3">
      <c r="A19" s="1694"/>
      <c r="B19" s="1679"/>
      <c r="C19" s="92" t="s">
        <v>1040</v>
      </c>
      <c r="D19" s="1279"/>
      <c r="E19" s="974"/>
      <c r="F19" s="975"/>
      <c r="G19" s="978"/>
    </row>
    <row r="20" spans="1:7" ht="32.1" customHeight="1" x14ac:dyDescent="0.3">
      <c r="A20" s="1694"/>
      <c r="B20" s="1680"/>
      <c r="C20" s="92" t="s">
        <v>1041</v>
      </c>
      <c r="D20" s="1279"/>
      <c r="E20" s="974"/>
      <c r="F20" s="975"/>
      <c r="G20" s="979"/>
    </row>
    <row r="21" spans="1:7" ht="32.1" customHeight="1" x14ac:dyDescent="0.3">
      <c r="A21" s="1694"/>
      <c r="B21" s="1681" t="s">
        <v>1043</v>
      </c>
      <c r="C21" s="92" t="s">
        <v>1044</v>
      </c>
      <c r="D21" s="1281"/>
      <c r="E21" s="982"/>
      <c r="F21" s="977"/>
      <c r="G21" s="972"/>
    </row>
    <row r="22" spans="1:7" ht="32.1" customHeight="1" x14ac:dyDescent="0.3">
      <c r="A22" s="1694"/>
      <c r="B22" s="1681"/>
      <c r="C22" s="92" t="s">
        <v>1045</v>
      </c>
      <c r="D22" s="1281"/>
      <c r="E22" s="982"/>
      <c r="F22" s="977"/>
      <c r="G22" s="976"/>
    </row>
    <row r="23" spans="1:7" ht="32.1" customHeight="1" x14ac:dyDescent="0.3">
      <c r="A23" s="1694"/>
      <c r="B23" s="1681"/>
      <c r="C23" s="92" t="s">
        <v>1046</v>
      </c>
      <c r="D23" s="1281"/>
      <c r="E23" s="982"/>
      <c r="F23" s="977"/>
      <c r="G23" s="976"/>
    </row>
    <row r="24" spans="1:7" ht="32.1" customHeight="1" x14ac:dyDescent="0.3">
      <c r="A24" s="1694"/>
      <c r="B24" s="1681" t="s">
        <v>1047</v>
      </c>
      <c r="C24" s="92" t="s">
        <v>1039</v>
      </c>
      <c r="D24" s="1280">
        <f>SUM(D25:D26)</f>
        <v>0</v>
      </c>
      <c r="E24" s="974"/>
      <c r="F24" s="975"/>
      <c r="G24" s="972"/>
    </row>
    <row r="25" spans="1:7" ht="32.1" customHeight="1" x14ac:dyDescent="0.3">
      <c r="A25" s="1694"/>
      <c r="B25" s="1681"/>
      <c r="C25" s="92" t="s">
        <v>1040</v>
      </c>
      <c r="D25" s="1279"/>
      <c r="E25" s="974"/>
      <c r="F25" s="975"/>
      <c r="G25" s="976"/>
    </row>
    <row r="26" spans="1:7" ht="32.1" customHeight="1" x14ac:dyDescent="0.3">
      <c r="A26" s="1695"/>
      <c r="B26" s="1681"/>
      <c r="C26" s="92" t="s">
        <v>1041</v>
      </c>
      <c r="D26" s="1279"/>
      <c r="E26" s="974"/>
      <c r="F26" s="975"/>
      <c r="G26" s="979"/>
    </row>
    <row r="27" spans="1:7" ht="32.1" customHeight="1" thickBot="1" x14ac:dyDescent="0.35">
      <c r="A27" s="1272" t="s">
        <v>1048</v>
      </c>
      <c r="B27" s="1272"/>
      <c r="C27" s="1273" t="s">
        <v>2304</v>
      </c>
      <c r="D27" s="1277">
        <f>D8-D15</f>
        <v>45.430000000000007</v>
      </c>
      <c r="E27" s="984"/>
      <c r="F27" s="985"/>
      <c r="G27" s="986"/>
    </row>
    <row r="28" spans="1:7" ht="23.1" customHeight="1" x14ac:dyDescent="0.3">
      <c r="A28" s="94" t="s">
        <v>973</v>
      </c>
      <c r="B28" s="87" t="s">
        <v>1049</v>
      </c>
      <c r="C28" s="87" t="s">
        <v>1050</v>
      </c>
      <c r="D28" s="87" t="s">
        <v>1051</v>
      </c>
      <c r="E28" s="94"/>
      <c r="F28" s="94"/>
      <c r="G28" s="95"/>
    </row>
    <row r="29" spans="1:7" ht="36" customHeight="1" x14ac:dyDescent="0.3">
      <c r="A29" s="96"/>
      <c r="B29" s="96" t="s">
        <v>1052</v>
      </c>
      <c r="C29" s="96" t="s">
        <v>1053</v>
      </c>
      <c r="D29" s="96"/>
      <c r="E29" s="96"/>
      <c r="F29" s="96"/>
      <c r="G29" s="97" t="s">
        <v>2382</v>
      </c>
    </row>
    <row r="30" spans="1:7" ht="23.1" customHeight="1" x14ac:dyDescent="0.3">
      <c r="C30" s="95"/>
      <c r="G30" s="95"/>
    </row>
    <row r="31" spans="1:7" ht="23.1" customHeight="1" x14ac:dyDescent="0.3">
      <c r="C31" s="95"/>
      <c r="G31" s="95"/>
    </row>
    <row r="32" spans="1:7" ht="23.1" customHeight="1" x14ac:dyDescent="0.3">
      <c r="A32" s="98" t="s">
        <v>1054</v>
      </c>
      <c r="C32" s="95"/>
      <c r="G32" s="95"/>
    </row>
    <row r="33" spans="1:7" ht="23.1" customHeight="1" x14ac:dyDescent="0.3">
      <c r="A33" s="98" t="s">
        <v>1055</v>
      </c>
      <c r="C33" s="95"/>
      <c r="G33" s="95"/>
    </row>
    <row r="34" spans="1:7" ht="23.1" customHeight="1" x14ac:dyDescent="0.3">
      <c r="C34" s="95"/>
      <c r="G34" s="95"/>
    </row>
    <row r="38" spans="1:7" ht="16.2" x14ac:dyDescent="0.3">
      <c r="A38" s="99"/>
      <c r="C38" s="100"/>
    </row>
    <row r="39" spans="1:7" ht="16.2" x14ac:dyDescent="0.3">
      <c r="A39" s="99"/>
      <c r="C39" s="100"/>
    </row>
    <row r="40" spans="1:7" ht="16.2" x14ac:dyDescent="0.3">
      <c r="A40" s="99"/>
      <c r="C40" s="100"/>
    </row>
    <row r="41" spans="1:7" ht="16.2" x14ac:dyDescent="0.3">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zoomScale="85" zoomScaleNormal="85" zoomScaleSheetLayoutView="85" workbookViewId="0">
      <selection activeCell="M1" sqref="M1"/>
    </sheetView>
  </sheetViews>
  <sheetFormatPr defaultColWidth="9.6640625" defaultRowHeight="16.2" x14ac:dyDescent="0.3"/>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x14ac:dyDescent="0.35">
      <c r="A1" s="101" t="s">
        <v>1057</v>
      </c>
      <c r="B1" s="102"/>
      <c r="C1" s="103"/>
      <c r="D1" s="103"/>
      <c r="E1" s="104"/>
      <c r="F1" s="104"/>
      <c r="G1" s="104"/>
      <c r="H1" s="104"/>
      <c r="I1" s="104"/>
      <c r="J1" s="105" t="s">
        <v>1058</v>
      </c>
      <c r="K1" s="1714" t="s">
        <v>1059</v>
      </c>
      <c r="L1" s="1715"/>
      <c r="M1" s="73" t="s">
        <v>880</v>
      </c>
    </row>
    <row r="2" spans="1:17" ht="19.95" customHeight="1" thickBot="1" x14ac:dyDescent="0.35">
      <c r="A2" s="107" t="s">
        <v>1060</v>
      </c>
      <c r="B2" s="1716" t="s">
        <v>1061</v>
      </c>
      <c r="C2" s="1716"/>
      <c r="D2" s="1716"/>
      <c r="E2" s="108"/>
      <c r="F2" s="108"/>
      <c r="G2" s="108"/>
      <c r="H2" s="108"/>
      <c r="I2" s="109"/>
      <c r="J2" s="105" t="s">
        <v>1062</v>
      </c>
      <c r="K2" s="1715" t="s">
        <v>1063</v>
      </c>
      <c r="L2" s="1715"/>
    </row>
    <row r="3" spans="1:17" ht="34.950000000000003" customHeight="1" x14ac:dyDescent="0.3">
      <c r="A3" s="1717" t="s">
        <v>1064</v>
      </c>
      <c r="B3" s="1717"/>
      <c r="C3" s="1717"/>
      <c r="D3" s="1717"/>
      <c r="E3" s="1717"/>
      <c r="F3" s="1717"/>
      <c r="G3" s="1717"/>
      <c r="H3" s="1717"/>
      <c r="I3" s="1717"/>
      <c r="J3" s="1717"/>
      <c r="K3" s="1717"/>
      <c r="L3" s="1717"/>
    </row>
    <row r="4" spans="1:17" ht="31.2" customHeight="1" thickBot="1" x14ac:dyDescent="0.35">
      <c r="A4" s="1718" t="s">
        <v>2155</v>
      </c>
      <c r="B4" s="1718"/>
      <c r="C4" s="1718"/>
      <c r="D4" s="1718"/>
      <c r="E4" s="1718"/>
      <c r="F4" s="1718"/>
      <c r="G4" s="1718"/>
      <c r="H4" s="1718"/>
      <c r="I4" s="1718"/>
      <c r="J4" s="1718"/>
      <c r="K4" s="1718"/>
      <c r="L4" s="1718"/>
    </row>
    <row r="5" spans="1:17" ht="48" customHeight="1" thickBot="1" x14ac:dyDescent="0.35">
      <c r="A5" s="1711" t="s">
        <v>1065</v>
      </c>
      <c r="B5" s="1711" t="s">
        <v>1066</v>
      </c>
      <c r="C5" s="1711" t="s">
        <v>1067</v>
      </c>
      <c r="D5" s="1711"/>
      <c r="E5" s="1711"/>
      <c r="F5" s="1711"/>
      <c r="G5" s="1711"/>
      <c r="H5" s="1711"/>
      <c r="I5" s="1711"/>
      <c r="J5" s="1711" t="s">
        <v>1068</v>
      </c>
      <c r="K5" s="1711"/>
      <c r="L5" s="1711"/>
    </row>
    <row r="6" spans="1:17" ht="48" customHeight="1" thickBot="1" x14ac:dyDescent="0.35">
      <c r="A6" s="1711"/>
      <c r="B6" s="1711"/>
      <c r="C6" s="1711" t="s">
        <v>1069</v>
      </c>
      <c r="D6" s="1711" t="s">
        <v>1070</v>
      </c>
      <c r="E6" s="1711"/>
      <c r="F6" s="1711"/>
      <c r="G6" s="1711" t="s">
        <v>1071</v>
      </c>
      <c r="H6" s="1711"/>
      <c r="I6" s="1711"/>
      <c r="J6" s="1711" t="s">
        <v>1070</v>
      </c>
      <c r="K6" s="1711"/>
      <c r="L6" s="1711"/>
    </row>
    <row r="7" spans="1:17" ht="48" customHeight="1" thickBot="1" x14ac:dyDescent="0.35">
      <c r="A7" s="1711"/>
      <c r="B7" s="1711"/>
      <c r="C7" s="1711"/>
      <c r="D7" s="110" t="s">
        <v>1072</v>
      </c>
      <c r="E7" s="110" t="s">
        <v>1073</v>
      </c>
      <c r="F7" s="110" t="s">
        <v>1074</v>
      </c>
      <c r="G7" s="110" t="s">
        <v>1072</v>
      </c>
      <c r="H7" s="110" t="s">
        <v>1073</v>
      </c>
      <c r="I7" s="110" t="s">
        <v>1074</v>
      </c>
      <c r="J7" s="110" t="s">
        <v>1072</v>
      </c>
      <c r="K7" s="110" t="s">
        <v>1073</v>
      </c>
      <c r="L7" s="110" t="s">
        <v>1074</v>
      </c>
    </row>
    <row r="8" spans="1:17" ht="64.95" customHeight="1" thickBot="1" x14ac:dyDescent="0.35">
      <c r="A8" s="111" t="s">
        <v>1075</v>
      </c>
      <c r="B8" s="1220">
        <f>C8+J8</f>
        <v>20</v>
      </c>
      <c r="C8" s="1220">
        <f>D8+G8</f>
        <v>20</v>
      </c>
      <c r="D8" s="1211">
        <f>SUM(E8:F8)</f>
        <v>0</v>
      </c>
      <c r="E8" s="1204">
        <v>0</v>
      </c>
      <c r="F8" s="1204">
        <v>0</v>
      </c>
      <c r="G8" s="1220">
        <f>SUM(H8:I8)</f>
        <v>20</v>
      </c>
      <c r="H8" s="1219">
        <v>20</v>
      </c>
      <c r="I8" s="1204">
        <v>0</v>
      </c>
      <c r="J8" s="1211">
        <f>SUM(K8:L8)</f>
        <v>0</v>
      </c>
      <c r="K8" s="1204">
        <v>0</v>
      </c>
      <c r="L8" s="1204">
        <v>0</v>
      </c>
    </row>
    <row r="9" spans="1:17" ht="64.95" customHeight="1" thickBot="1" x14ac:dyDescent="0.35">
      <c r="A9" s="111" t="s">
        <v>1076</v>
      </c>
      <c r="B9" s="1220">
        <f t="shared" ref="B9:B11" si="0">C9+J9</f>
        <v>0</v>
      </c>
      <c r="C9" s="1220">
        <f t="shared" ref="C9:C11" si="1">D9+G9</f>
        <v>0</v>
      </c>
      <c r="D9" s="1211">
        <f t="shared" ref="D9:D11" si="2">SUM(E9:F9)</f>
        <v>0</v>
      </c>
      <c r="E9" s="1204">
        <v>0</v>
      </c>
      <c r="F9" s="1204">
        <v>0</v>
      </c>
      <c r="G9" s="1220">
        <f t="shared" ref="G9:G11" si="3">SUM(H9:I9)</f>
        <v>0</v>
      </c>
      <c r="H9" s="1204">
        <v>0</v>
      </c>
      <c r="I9" s="1204">
        <v>0</v>
      </c>
      <c r="J9" s="1211">
        <f t="shared" ref="J9:J11" si="4">SUM(K9:L9)</f>
        <v>0</v>
      </c>
      <c r="K9" s="1204">
        <v>0</v>
      </c>
      <c r="L9" s="1204">
        <v>0</v>
      </c>
    </row>
    <row r="10" spans="1:17" ht="64.95" customHeight="1" thickBot="1" x14ac:dyDescent="0.35">
      <c r="A10" s="111" t="s">
        <v>1077</v>
      </c>
      <c r="B10" s="1220">
        <f t="shared" si="0"/>
        <v>20</v>
      </c>
      <c r="C10" s="1220">
        <f t="shared" si="1"/>
        <v>20</v>
      </c>
      <c r="D10" s="1211">
        <f t="shared" si="2"/>
        <v>0</v>
      </c>
      <c r="E10" s="1204">
        <v>0</v>
      </c>
      <c r="F10" s="1204">
        <v>0</v>
      </c>
      <c r="G10" s="1220">
        <f t="shared" si="3"/>
        <v>20</v>
      </c>
      <c r="H10" s="1204">
        <v>20</v>
      </c>
      <c r="I10" s="1204">
        <v>0</v>
      </c>
      <c r="J10" s="1211">
        <f t="shared" si="4"/>
        <v>0</v>
      </c>
      <c r="K10" s="1204">
        <v>0</v>
      </c>
      <c r="L10" s="1204">
        <v>0</v>
      </c>
    </row>
    <row r="11" spans="1:17" ht="64.95" customHeight="1" thickBot="1" x14ac:dyDescent="0.35">
      <c r="A11" s="111" t="s">
        <v>1078</v>
      </c>
      <c r="B11" s="1220">
        <f t="shared" si="0"/>
        <v>0</v>
      </c>
      <c r="C11" s="1220">
        <f t="shared" si="1"/>
        <v>0</v>
      </c>
      <c r="D11" s="1211">
        <f t="shared" si="2"/>
        <v>0</v>
      </c>
      <c r="E11" s="1204">
        <v>0</v>
      </c>
      <c r="F11" s="1204">
        <v>0</v>
      </c>
      <c r="G11" s="1220">
        <f t="shared" si="3"/>
        <v>0</v>
      </c>
      <c r="H11" s="1204">
        <v>0</v>
      </c>
      <c r="I11" s="1204">
        <v>0</v>
      </c>
      <c r="J11" s="1211">
        <f t="shared" si="4"/>
        <v>0</v>
      </c>
      <c r="K11" s="1204">
        <v>0</v>
      </c>
      <c r="L11" s="1204">
        <v>0</v>
      </c>
      <c r="Q11" s="112"/>
    </row>
    <row r="12" spans="1:17" ht="25.2" customHeight="1" x14ac:dyDescent="0.3">
      <c r="A12" s="113" t="s">
        <v>1079</v>
      </c>
      <c r="B12" s="113"/>
      <c r="C12" s="113"/>
      <c r="D12" s="113"/>
      <c r="E12" s="113"/>
      <c r="F12" s="113"/>
      <c r="G12" s="113"/>
      <c r="H12" s="113"/>
      <c r="I12" s="113"/>
      <c r="J12" s="113"/>
      <c r="K12" s="113"/>
      <c r="L12" s="114" t="s">
        <v>2156</v>
      </c>
    </row>
    <row r="13" spans="1:17" ht="46.2" customHeight="1" x14ac:dyDescent="0.3">
      <c r="A13" s="1712" t="s">
        <v>1080</v>
      </c>
      <c r="B13" s="1712"/>
      <c r="C13" s="1712"/>
      <c r="D13" s="1712"/>
      <c r="E13" s="1712"/>
      <c r="F13" s="1712"/>
      <c r="G13" s="1712"/>
      <c r="H13" s="1712"/>
      <c r="I13" s="1712"/>
      <c r="J13" s="1712"/>
      <c r="K13" s="1712"/>
      <c r="L13" s="1712"/>
    </row>
    <row r="14" spans="1:17" s="116" customFormat="1" ht="20.399999999999999" customHeight="1" x14ac:dyDescent="0.4">
      <c r="A14" s="1713" t="s">
        <v>1081</v>
      </c>
      <c r="B14" s="1713"/>
      <c r="C14" s="1713"/>
      <c r="D14" s="1713"/>
      <c r="E14" s="1713"/>
      <c r="F14" s="1713"/>
      <c r="G14" s="1713"/>
      <c r="H14" s="1713"/>
      <c r="I14" s="1713"/>
      <c r="J14" s="1713"/>
      <c r="K14" s="1713"/>
      <c r="L14" s="1713"/>
    </row>
    <row r="15" spans="1:17" ht="20.399999999999999" customHeight="1" x14ac:dyDescent="0.3">
      <c r="A15" s="117" t="s">
        <v>1082</v>
      </c>
      <c r="B15" s="1710" t="s">
        <v>1083</v>
      </c>
      <c r="C15" s="1710"/>
      <c r="D15" s="1710"/>
      <c r="E15" s="1710"/>
      <c r="F15" s="1710"/>
      <c r="G15" s="1710"/>
      <c r="H15" s="1710"/>
      <c r="I15" s="1710"/>
      <c r="J15" s="1710"/>
      <c r="K15" s="1710"/>
      <c r="L15" s="1710"/>
    </row>
    <row r="16" spans="1:17" ht="20.399999999999999" customHeight="1" x14ac:dyDescent="0.3">
      <c r="A16" s="118"/>
      <c r="B16" s="1710" t="s">
        <v>1084</v>
      </c>
      <c r="C16" s="1710"/>
      <c r="D16" s="1710"/>
      <c r="E16" s="1710"/>
      <c r="F16" s="1710"/>
      <c r="G16" s="1710"/>
      <c r="H16" s="1710"/>
      <c r="I16" s="1710"/>
      <c r="J16" s="1710"/>
      <c r="K16" s="1710"/>
      <c r="L16" s="1710"/>
    </row>
    <row r="17" spans="1:12" ht="20.399999999999999" customHeight="1" x14ac:dyDescent="0.3">
      <c r="A17" s="118"/>
      <c r="B17" s="1710" t="s">
        <v>1085</v>
      </c>
      <c r="C17" s="1710"/>
      <c r="D17" s="1710"/>
      <c r="E17" s="1710"/>
      <c r="F17" s="1710"/>
      <c r="G17" s="1710"/>
      <c r="H17" s="1710"/>
      <c r="I17" s="1710"/>
      <c r="J17" s="1710"/>
      <c r="K17" s="1710"/>
      <c r="L17" s="1710"/>
    </row>
    <row r="18" spans="1:12" ht="25.2" customHeight="1" x14ac:dyDescent="0.3"/>
  </sheetData>
  <sheetProtection formatCells="0" formatColumns="0" formatRows="0" selectLockedCells="1"/>
  <mergeCells count="18">
    <mergeCell ref="K1:L1"/>
    <mergeCell ref="B2:D2"/>
    <mergeCell ref="K2:L2"/>
    <mergeCell ref="A3:L3"/>
    <mergeCell ref="A4:L4"/>
    <mergeCell ref="B16:L16"/>
    <mergeCell ref="B17:L17"/>
    <mergeCell ref="D6:F6"/>
    <mergeCell ref="G6:I6"/>
    <mergeCell ref="J6:L6"/>
    <mergeCell ref="A13:L13"/>
    <mergeCell ref="A14:L14"/>
    <mergeCell ref="B15:L15"/>
    <mergeCell ref="A5:A7"/>
    <mergeCell ref="B5:B7"/>
    <mergeCell ref="C5:I5"/>
    <mergeCell ref="J5:L5"/>
    <mergeCell ref="C6:C7"/>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71" firstPageNumber="0"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heetViews>
  <sheetFormatPr defaultColWidth="9" defaultRowHeight="16.2" x14ac:dyDescent="0.3"/>
  <cols>
    <col min="1" max="1" width="12.21875" style="174" customWidth="1"/>
    <col min="2" max="3" width="11" style="174" customWidth="1"/>
    <col min="4" max="6" width="11" style="1493"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x14ac:dyDescent="0.3">
      <c r="A1" s="153" t="s">
        <v>1095</v>
      </c>
      <c r="B1" s="306"/>
      <c r="D1" s="306"/>
      <c r="E1" s="306"/>
      <c r="F1" s="306"/>
      <c r="I1" s="1721" t="s">
        <v>878</v>
      </c>
      <c r="J1" s="1721"/>
      <c r="K1" s="1722" t="s">
        <v>2383</v>
      </c>
      <c r="L1" s="1723"/>
      <c r="M1" s="73" t="s">
        <v>880</v>
      </c>
    </row>
    <row r="2" spans="1:13" s="314" customFormat="1" ht="21" customHeight="1" x14ac:dyDescent="0.3">
      <c r="A2" s="153" t="s">
        <v>2384</v>
      </c>
      <c r="B2" s="156" t="s">
        <v>2385</v>
      </c>
      <c r="D2" s="311"/>
      <c r="E2" s="311"/>
      <c r="F2" s="311"/>
      <c r="G2" s="156"/>
      <c r="I2" s="1721" t="s">
        <v>1163</v>
      </c>
      <c r="J2" s="1721"/>
      <c r="K2" s="1721" t="s">
        <v>2386</v>
      </c>
      <c r="L2" s="1721"/>
    </row>
    <row r="3" spans="1:13" s="1486" customFormat="1" ht="37.5" customHeight="1" x14ac:dyDescent="0.3">
      <c r="A3" s="1724" t="s">
        <v>2387</v>
      </c>
      <c r="B3" s="1725"/>
      <c r="C3" s="1725"/>
      <c r="D3" s="1725"/>
      <c r="E3" s="1725"/>
      <c r="F3" s="1725"/>
      <c r="G3" s="1725"/>
      <c r="H3" s="1725"/>
      <c r="I3" s="1725"/>
      <c r="J3" s="1725"/>
      <c r="K3" s="1725"/>
      <c r="L3" s="1725"/>
    </row>
    <row r="4" spans="1:13" ht="21" customHeight="1" thickBot="1" x14ac:dyDescent="0.35">
      <c r="A4" s="1487"/>
      <c r="B4" s="1487"/>
      <c r="C4" s="1487"/>
      <c r="D4" s="1487"/>
      <c r="E4" s="1487"/>
      <c r="F4" s="1719" t="s">
        <v>2444</v>
      </c>
      <c r="G4" s="1719"/>
      <c r="H4" s="1719"/>
      <c r="I4" s="1487"/>
      <c r="J4" s="1487"/>
      <c r="K4" s="1720" t="s">
        <v>2388</v>
      </c>
      <c r="L4" s="1720"/>
    </row>
    <row r="5" spans="1:13" s="1488" customFormat="1" ht="37.200000000000003" customHeight="1" x14ac:dyDescent="0.3">
      <c r="A5" s="2483" t="s">
        <v>2389</v>
      </c>
      <c r="B5" s="1730" t="s">
        <v>1435</v>
      </c>
      <c r="C5" s="1733" t="s">
        <v>2390</v>
      </c>
      <c r="D5" s="1734"/>
      <c r="E5" s="1734"/>
      <c r="F5" s="1734"/>
      <c r="G5" s="1734"/>
      <c r="H5" s="1734"/>
      <c r="I5" s="1734"/>
      <c r="J5" s="1735" t="s">
        <v>2391</v>
      </c>
      <c r="K5" s="1736"/>
      <c r="L5" s="2484"/>
    </row>
    <row r="6" spans="1:13" s="1488" customFormat="1" ht="37.200000000000003" customHeight="1" x14ac:dyDescent="0.3">
      <c r="A6" s="2485"/>
      <c r="B6" s="1731"/>
      <c r="C6" s="1737" t="s">
        <v>1039</v>
      </c>
      <c r="D6" s="1739" t="s">
        <v>2392</v>
      </c>
      <c r="E6" s="1739"/>
      <c r="F6" s="1739"/>
      <c r="G6" s="1739" t="s">
        <v>2393</v>
      </c>
      <c r="H6" s="1739"/>
      <c r="I6" s="1739"/>
      <c r="J6" s="1739" t="s">
        <v>2394</v>
      </c>
      <c r="K6" s="1739"/>
      <c r="L6" s="2486"/>
    </row>
    <row r="7" spans="1:13" s="1488" customFormat="1" ht="37.200000000000003" customHeight="1" thickBot="1" x14ac:dyDescent="0.35">
      <c r="A7" s="2487"/>
      <c r="B7" s="1732"/>
      <c r="C7" s="1738"/>
      <c r="D7" s="1489" t="s">
        <v>1107</v>
      </c>
      <c r="E7" s="1489" t="s">
        <v>2395</v>
      </c>
      <c r="F7" s="1489" t="s">
        <v>2396</v>
      </c>
      <c r="G7" s="1489" t="s">
        <v>1107</v>
      </c>
      <c r="H7" s="1489" t="s">
        <v>2395</v>
      </c>
      <c r="I7" s="1489" t="s">
        <v>2396</v>
      </c>
      <c r="J7" s="1489" t="s">
        <v>1107</v>
      </c>
      <c r="K7" s="1489" t="s">
        <v>2395</v>
      </c>
      <c r="L7" s="2488" t="s">
        <v>2396</v>
      </c>
    </row>
    <row r="8" spans="1:13" s="1488" customFormat="1" ht="43.95" customHeight="1" thickBot="1" x14ac:dyDescent="0.35">
      <c r="A8" s="2489" t="s">
        <v>2049</v>
      </c>
      <c r="B8" s="1220">
        <f>C8+J8</f>
        <v>20</v>
      </c>
      <c r="C8" s="1220">
        <f>D8+G8</f>
        <v>20</v>
      </c>
      <c r="D8" s="1211">
        <f>SUM(E8:F8)</f>
        <v>0</v>
      </c>
      <c r="E8" s="1204">
        <v>0</v>
      </c>
      <c r="F8" s="1204">
        <v>0</v>
      </c>
      <c r="G8" s="1220">
        <f>SUM(H8:I8)</f>
        <v>20</v>
      </c>
      <c r="H8" s="1219">
        <v>20</v>
      </c>
      <c r="I8" s="1204">
        <v>0</v>
      </c>
      <c r="J8" s="1211">
        <f>SUM(K8:L8)</f>
        <v>0</v>
      </c>
      <c r="K8" s="1204">
        <v>0</v>
      </c>
      <c r="L8" s="2490">
        <v>0</v>
      </c>
    </row>
    <row r="9" spans="1:13" s="1488" customFormat="1" ht="43.95" customHeight="1" thickBot="1" x14ac:dyDescent="0.35">
      <c r="A9" s="2491" t="s">
        <v>2397</v>
      </c>
      <c r="B9" s="1220">
        <f t="shared" ref="B9:B11" si="0">C9+J9</f>
        <v>0</v>
      </c>
      <c r="C9" s="1220">
        <f t="shared" ref="C9:C11" si="1">D9+G9</f>
        <v>0</v>
      </c>
      <c r="D9" s="1211">
        <f t="shared" ref="D9:D11" si="2">SUM(E9:F9)</f>
        <v>0</v>
      </c>
      <c r="E9" s="1204">
        <v>0</v>
      </c>
      <c r="F9" s="1204">
        <v>0</v>
      </c>
      <c r="G9" s="1220">
        <f t="shared" ref="G9:G11" si="3">SUM(H9:I9)</f>
        <v>0</v>
      </c>
      <c r="H9" s="1204">
        <v>0</v>
      </c>
      <c r="I9" s="1204">
        <v>0</v>
      </c>
      <c r="J9" s="1211">
        <f t="shared" ref="J9:J11" si="4">SUM(K9:L9)</f>
        <v>0</v>
      </c>
      <c r="K9" s="1204">
        <v>0</v>
      </c>
      <c r="L9" s="2490">
        <v>0</v>
      </c>
    </row>
    <row r="10" spans="1:13" s="1488" customFormat="1" ht="43.95" customHeight="1" thickBot="1" x14ac:dyDescent="0.35">
      <c r="A10" s="2491" t="s">
        <v>2398</v>
      </c>
      <c r="B10" s="1220">
        <f t="shared" si="0"/>
        <v>20</v>
      </c>
      <c r="C10" s="1220">
        <f t="shared" si="1"/>
        <v>20</v>
      </c>
      <c r="D10" s="1211">
        <f t="shared" si="2"/>
        <v>0</v>
      </c>
      <c r="E10" s="1204">
        <v>0</v>
      </c>
      <c r="F10" s="1204">
        <v>0</v>
      </c>
      <c r="G10" s="1220">
        <f t="shared" si="3"/>
        <v>20</v>
      </c>
      <c r="H10" s="1204">
        <v>20</v>
      </c>
      <c r="I10" s="1204">
        <v>0</v>
      </c>
      <c r="J10" s="1211">
        <f t="shared" si="4"/>
        <v>0</v>
      </c>
      <c r="K10" s="1204">
        <v>0</v>
      </c>
      <c r="L10" s="2490">
        <v>0</v>
      </c>
    </row>
    <row r="11" spans="1:13" s="1488" customFormat="1" ht="43.95" customHeight="1" thickBot="1" x14ac:dyDescent="0.35">
      <c r="A11" s="2492" t="s">
        <v>2399</v>
      </c>
      <c r="B11" s="2496">
        <f t="shared" si="0"/>
        <v>0</v>
      </c>
      <c r="C11" s="2496">
        <f t="shared" si="1"/>
        <v>0</v>
      </c>
      <c r="D11" s="2493">
        <f t="shared" si="2"/>
        <v>0</v>
      </c>
      <c r="E11" s="2494">
        <v>0</v>
      </c>
      <c r="F11" s="2494">
        <v>0</v>
      </c>
      <c r="G11" s="2496">
        <f t="shared" si="3"/>
        <v>0</v>
      </c>
      <c r="H11" s="2494">
        <v>0</v>
      </c>
      <c r="I11" s="2494">
        <v>0</v>
      </c>
      <c r="J11" s="2493">
        <f t="shared" si="4"/>
        <v>0</v>
      </c>
      <c r="K11" s="2494">
        <v>0</v>
      </c>
      <c r="L11" s="2495">
        <v>0</v>
      </c>
    </row>
    <row r="12" spans="1:13" x14ac:dyDescent="0.3">
      <c r="A12" s="173" t="s">
        <v>973</v>
      </c>
      <c r="C12" s="173" t="s">
        <v>974</v>
      </c>
      <c r="E12" s="173" t="s">
        <v>1015</v>
      </c>
      <c r="H12" s="1494" t="s">
        <v>975</v>
      </c>
      <c r="L12" s="1495" t="s">
        <v>2442</v>
      </c>
    </row>
    <row r="13" spans="1:13" x14ac:dyDescent="0.3">
      <c r="E13" s="174" t="s">
        <v>1016</v>
      </c>
      <c r="K13" s="1720"/>
      <c r="L13" s="1720"/>
    </row>
    <row r="14" spans="1:13" x14ac:dyDescent="0.3">
      <c r="A14" s="173"/>
    </row>
    <row r="15" spans="1:13" ht="21.75" customHeight="1" x14ac:dyDescent="0.3">
      <c r="A15" s="174" t="s">
        <v>2400</v>
      </c>
    </row>
    <row r="16" spans="1:13" ht="19.95" customHeight="1" x14ac:dyDescent="0.3">
      <c r="A16" s="1726" t="s">
        <v>2401</v>
      </c>
      <c r="B16" s="1726"/>
      <c r="C16" s="1726"/>
      <c r="D16" s="1726"/>
      <c r="E16" s="1726"/>
      <c r="F16" s="1726"/>
      <c r="G16" s="1726"/>
      <c r="H16" s="1726"/>
      <c r="I16" s="1726"/>
      <c r="J16" s="1726"/>
      <c r="K16" s="1726"/>
      <c r="L16" s="1726"/>
    </row>
    <row r="17" spans="1:12" ht="17.399999999999999" customHeight="1" x14ac:dyDescent="0.3">
      <c r="A17" s="1727" t="s">
        <v>1119</v>
      </c>
      <c r="B17" s="1727"/>
      <c r="C17" s="1727"/>
      <c r="D17" s="1727"/>
      <c r="E17" s="1727"/>
      <c r="F17" s="1727"/>
      <c r="G17" s="1727"/>
      <c r="H17" s="1727"/>
      <c r="I17" s="1727"/>
      <c r="J17" s="1727"/>
      <c r="K17" s="1727"/>
      <c r="L17" s="1727"/>
    </row>
    <row r="18" spans="1:12" ht="17.399999999999999" customHeight="1" x14ac:dyDescent="0.3">
      <c r="A18" s="1727" t="s">
        <v>2402</v>
      </c>
      <c r="B18" s="1727"/>
      <c r="C18" s="1727"/>
      <c r="D18" s="1727"/>
      <c r="E18" s="1727"/>
      <c r="F18" s="1727"/>
      <c r="G18" s="1727"/>
      <c r="H18" s="1727"/>
      <c r="I18" s="1727"/>
      <c r="J18" s="1727"/>
      <c r="K18" s="1727"/>
      <c r="L18" s="1727"/>
    </row>
    <row r="19" spans="1:12" ht="21" customHeight="1" x14ac:dyDescent="0.45">
      <c r="A19" s="1496"/>
      <c r="B19" s="1496"/>
      <c r="C19" s="1496"/>
      <c r="D19" s="1497"/>
      <c r="E19" s="1497"/>
      <c r="F19" s="1498"/>
      <c r="G19" s="1496"/>
      <c r="H19" s="1496"/>
      <c r="I19" s="1496"/>
      <c r="J19" s="1496"/>
      <c r="K19" s="1496"/>
    </row>
    <row r="20" spans="1:12" ht="21" customHeight="1" x14ac:dyDescent="0.45">
      <c r="A20" s="1496"/>
      <c r="B20" s="1496"/>
      <c r="C20" s="1496"/>
      <c r="D20" s="1497"/>
      <c r="E20" s="1497"/>
      <c r="F20" s="1497"/>
      <c r="G20" s="1496"/>
      <c r="H20" s="1496"/>
      <c r="I20" s="1496"/>
      <c r="J20" s="1496"/>
      <c r="K20" s="1496"/>
    </row>
    <row r="21" spans="1:12" ht="21" customHeight="1" x14ac:dyDescent="0.45">
      <c r="A21" s="1496"/>
      <c r="B21" s="1496"/>
      <c r="C21" s="1496"/>
      <c r="D21" s="1497"/>
      <c r="E21" s="1497"/>
      <c r="F21" s="1497"/>
      <c r="G21" s="1496"/>
      <c r="H21" s="1496"/>
      <c r="I21" s="1496"/>
      <c r="J21" s="1496"/>
      <c r="K21" s="1496"/>
    </row>
    <row r="22" spans="1:12" ht="21" customHeight="1" x14ac:dyDescent="0.45">
      <c r="A22" s="1496"/>
      <c r="B22" s="1496"/>
      <c r="C22" s="1496"/>
      <c r="D22" s="1497"/>
      <c r="E22" s="1497"/>
      <c r="F22" s="1497"/>
      <c r="G22" s="1496"/>
      <c r="H22" s="1496"/>
      <c r="I22" s="1496"/>
      <c r="J22" s="1496"/>
      <c r="K22" s="1496"/>
    </row>
    <row r="23" spans="1:12" ht="21" customHeight="1" x14ac:dyDescent="0.45">
      <c r="A23" s="1496"/>
      <c r="B23" s="1496"/>
      <c r="C23" s="1496"/>
      <c r="D23" s="1497"/>
      <c r="E23" s="1497"/>
      <c r="F23" s="1497"/>
      <c r="G23" s="1496"/>
      <c r="H23" s="1496"/>
      <c r="I23" s="1496"/>
      <c r="J23" s="1496"/>
      <c r="K23" s="1496"/>
    </row>
    <row r="24" spans="1:12" ht="21" customHeight="1" x14ac:dyDescent="0.45">
      <c r="A24" s="1496"/>
      <c r="B24" s="1496"/>
      <c r="C24" s="1496"/>
      <c r="D24" s="1497"/>
      <c r="E24" s="1497"/>
      <c r="F24" s="1497"/>
      <c r="G24" s="1496"/>
      <c r="H24" s="1496"/>
      <c r="I24" s="1496"/>
      <c r="J24" s="1496"/>
      <c r="K24" s="1496"/>
    </row>
    <row r="25" spans="1:12" ht="21" customHeight="1" x14ac:dyDescent="0.45">
      <c r="A25" s="1496"/>
      <c r="B25" s="1496"/>
      <c r="C25" s="1496"/>
      <c r="D25" s="1497"/>
      <c r="E25" s="1497"/>
      <c r="F25" s="1497"/>
      <c r="G25" s="1496"/>
      <c r="H25" s="1496"/>
      <c r="I25" s="1496"/>
      <c r="J25" s="1496"/>
      <c r="K25" s="1496"/>
    </row>
    <row r="26" spans="1:12" ht="21" customHeight="1" x14ac:dyDescent="0.45">
      <c r="A26" s="1496"/>
      <c r="B26" s="1496"/>
      <c r="C26" s="1496"/>
      <c r="D26" s="1497"/>
      <c r="E26" s="1497"/>
      <c r="F26" s="1497"/>
      <c r="G26" s="1496"/>
      <c r="H26" s="1496"/>
      <c r="I26" s="1496"/>
      <c r="J26" s="1496"/>
      <c r="K26" s="1496"/>
    </row>
    <row r="27" spans="1:12" ht="21" customHeight="1" x14ac:dyDescent="0.45">
      <c r="A27" s="1496"/>
      <c r="B27" s="1496"/>
      <c r="C27" s="1496"/>
      <c r="D27" s="1497"/>
      <c r="E27" s="1497"/>
      <c r="F27" s="1497"/>
      <c r="G27" s="1496"/>
      <c r="H27" s="1496"/>
      <c r="I27" s="1496"/>
      <c r="J27" s="1496"/>
      <c r="K27" s="1496"/>
    </row>
    <row r="28" spans="1:12" ht="21" customHeight="1" x14ac:dyDescent="0.45">
      <c r="A28" s="1496"/>
      <c r="B28" s="1496"/>
      <c r="C28" s="1496"/>
      <c r="D28" s="1497"/>
      <c r="E28" s="1497"/>
      <c r="F28" s="1497"/>
      <c r="G28" s="1496"/>
      <c r="H28" s="1496"/>
      <c r="I28" s="1496"/>
    </row>
    <row r="29" spans="1:12" ht="21" customHeight="1" x14ac:dyDescent="0.45">
      <c r="A29" s="1496"/>
      <c r="B29" s="1496"/>
      <c r="C29" s="1496"/>
      <c r="D29" s="1497"/>
      <c r="E29" s="1497"/>
      <c r="F29" s="1497"/>
      <c r="G29" s="1496"/>
      <c r="H29" s="1496"/>
      <c r="I29" s="1496"/>
    </row>
    <row r="30" spans="1:12" ht="21" customHeight="1" x14ac:dyDescent="0.45">
      <c r="A30" s="1496"/>
      <c r="B30" s="1496"/>
      <c r="C30" s="1496"/>
      <c r="D30" s="1497"/>
      <c r="E30" s="1497"/>
      <c r="F30" s="1497"/>
      <c r="G30" s="1496"/>
      <c r="H30" s="1496"/>
      <c r="I30" s="1496"/>
    </row>
    <row r="31" spans="1:12" ht="21" customHeight="1" x14ac:dyDescent="0.45">
      <c r="A31" s="1496"/>
      <c r="B31" s="1496"/>
      <c r="C31" s="1496"/>
      <c r="D31" s="1497"/>
      <c r="E31" s="1497"/>
      <c r="F31" s="1497"/>
      <c r="G31" s="1496"/>
      <c r="H31" s="1496"/>
      <c r="I31" s="1496"/>
    </row>
    <row r="32" spans="1:12" ht="21" customHeight="1" x14ac:dyDescent="0.45">
      <c r="A32" s="1496"/>
      <c r="B32" s="1496"/>
      <c r="C32" s="1496"/>
      <c r="D32" s="1497"/>
      <c r="E32" s="1497"/>
      <c r="F32" s="1497"/>
      <c r="G32" s="1496"/>
      <c r="H32" s="1496"/>
      <c r="I32" s="1496"/>
    </row>
    <row r="33" spans="1:9" ht="21" customHeight="1" x14ac:dyDescent="0.45">
      <c r="A33" s="1496"/>
      <c r="B33" s="1496"/>
      <c r="C33" s="1496"/>
      <c r="D33" s="1497"/>
      <c r="E33" s="1497"/>
      <c r="F33" s="1497"/>
      <c r="G33" s="1496"/>
      <c r="H33" s="1496"/>
      <c r="I33" s="1496"/>
    </row>
    <row r="34" spans="1:9" ht="21" customHeight="1" x14ac:dyDescent="0.45">
      <c r="A34" s="1496"/>
      <c r="B34" s="1496"/>
      <c r="C34" s="1496"/>
      <c r="D34" s="1497"/>
      <c r="E34" s="1497"/>
      <c r="F34" s="1497"/>
      <c r="G34" s="1496"/>
      <c r="H34" s="1496"/>
      <c r="I34" s="1496"/>
    </row>
    <row r="35" spans="1:9" ht="21" customHeight="1" x14ac:dyDescent="0.45">
      <c r="A35" s="1496"/>
      <c r="B35" s="1496"/>
      <c r="C35" s="1496"/>
      <c r="D35" s="1497"/>
      <c r="E35" s="1497"/>
      <c r="F35" s="1497"/>
      <c r="G35" s="1496"/>
      <c r="H35" s="1496"/>
      <c r="I35" s="1496"/>
    </row>
    <row r="36" spans="1:9" ht="21" customHeight="1" x14ac:dyDescent="0.45">
      <c r="A36" s="1496"/>
      <c r="B36" s="1496"/>
      <c r="C36" s="1496"/>
      <c r="D36" s="1497"/>
      <c r="E36" s="1497"/>
      <c r="F36" s="1497"/>
      <c r="G36" s="1496"/>
      <c r="H36" s="1496"/>
      <c r="I36" s="1496"/>
    </row>
    <row r="37" spans="1:9" ht="21" customHeight="1" x14ac:dyDescent="0.45">
      <c r="A37" s="1496"/>
      <c r="B37" s="1496"/>
      <c r="C37" s="1496"/>
      <c r="D37" s="1497"/>
      <c r="E37" s="1497"/>
      <c r="F37" s="1497"/>
      <c r="G37" s="1496"/>
      <c r="H37" s="1496"/>
      <c r="I37" s="1496"/>
    </row>
    <row r="38" spans="1:9" ht="24.6" x14ac:dyDescent="0.45">
      <c r="A38" s="1496"/>
      <c r="B38" s="1496"/>
      <c r="C38" s="1496"/>
      <c r="D38" s="1497"/>
      <c r="E38" s="1497"/>
      <c r="F38" s="1497"/>
      <c r="G38" s="1496"/>
      <c r="H38" s="1496"/>
      <c r="I38" s="1496"/>
    </row>
    <row r="39" spans="1:9" ht="24.6" x14ac:dyDescent="0.45">
      <c r="A39" s="1496"/>
      <c r="B39" s="1496"/>
      <c r="C39" s="1496"/>
      <c r="D39" s="1497"/>
      <c r="E39" s="1497"/>
      <c r="F39" s="1497"/>
      <c r="G39" s="1496"/>
      <c r="H39" s="1496"/>
      <c r="I39" s="1496"/>
    </row>
    <row r="40" spans="1:9" ht="24.6" x14ac:dyDescent="0.45">
      <c r="A40" s="1496"/>
      <c r="B40" s="1496"/>
      <c r="C40" s="1496"/>
      <c r="D40" s="1497"/>
      <c r="E40" s="1497"/>
      <c r="F40" s="1497"/>
      <c r="G40" s="1496"/>
      <c r="H40" s="1496"/>
      <c r="I40" s="1496"/>
    </row>
    <row r="41" spans="1:9" ht="24.6" x14ac:dyDescent="0.45">
      <c r="A41" s="1496"/>
      <c r="B41" s="1496"/>
      <c r="C41" s="1496"/>
      <c r="D41" s="1497"/>
      <c r="E41" s="1497"/>
      <c r="F41" s="1497"/>
      <c r="G41" s="1496"/>
      <c r="H41" s="1496"/>
      <c r="I41" s="1496"/>
    </row>
    <row r="42" spans="1:9" ht="24.6" x14ac:dyDescent="0.45">
      <c r="A42" s="1496"/>
      <c r="B42" s="1496"/>
      <c r="C42" s="1496"/>
      <c r="D42" s="1497"/>
      <c r="E42" s="1497"/>
      <c r="F42" s="1497"/>
      <c r="G42" s="1496"/>
      <c r="H42" s="1496"/>
      <c r="I42" s="1496"/>
    </row>
    <row r="43" spans="1:9" ht="24.6" x14ac:dyDescent="0.45">
      <c r="A43" s="1496"/>
      <c r="B43" s="1496"/>
      <c r="C43" s="1496"/>
      <c r="D43" s="1497"/>
      <c r="E43" s="1497"/>
      <c r="F43" s="1497"/>
      <c r="G43" s="1496"/>
      <c r="H43" s="1496"/>
      <c r="I43" s="1496"/>
    </row>
    <row r="44" spans="1:9" ht="24.6" x14ac:dyDescent="0.45">
      <c r="A44" s="1496"/>
      <c r="B44" s="1496"/>
      <c r="C44" s="1496"/>
      <c r="D44" s="1497"/>
      <c r="E44" s="1497"/>
      <c r="F44" s="1497"/>
      <c r="G44" s="1496"/>
      <c r="H44" s="1496"/>
      <c r="I44" s="1496"/>
    </row>
    <row r="45" spans="1:9" ht="24.6" x14ac:dyDescent="0.45">
      <c r="A45" s="1496"/>
      <c r="B45" s="1496"/>
      <c r="C45" s="1496"/>
      <c r="D45" s="1497"/>
      <c r="E45" s="1497"/>
      <c r="F45" s="1497"/>
      <c r="G45" s="1496"/>
      <c r="H45" s="1496"/>
      <c r="I45" s="1496"/>
    </row>
    <row r="46" spans="1:9" ht="24.6" x14ac:dyDescent="0.45">
      <c r="A46" s="1496"/>
      <c r="B46" s="1496"/>
      <c r="C46" s="1496"/>
      <c r="D46" s="1497"/>
      <c r="E46" s="1497"/>
      <c r="F46" s="1497"/>
      <c r="G46" s="1496"/>
      <c r="H46" s="1496"/>
      <c r="I46" s="1496"/>
    </row>
    <row r="47" spans="1:9" ht="24.6" x14ac:dyDescent="0.45">
      <c r="A47" s="1496"/>
      <c r="B47" s="1496"/>
      <c r="C47" s="1496"/>
      <c r="D47" s="1497"/>
      <c r="E47" s="1497"/>
      <c r="F47" s="1497"/>
      <c r="G47" s="1496"/>
      <c r="H47" s="1496"/>
      <c r="I47" s="1496"/>
    </row>
    <row r="48" spans="1:9" ht="24.6" x14ac:dyDescent="0.45">
      <c r="A48" s="1496"/>
      <c r="B48" s="1496"/>
      <c r="C48" s="1496"/>
      <c r="D48" s="1497"/>
      <c r="E48" s="1497"/>
      <c r="F48" s="1497"/>
      <c r="G48" s="1496"/>
      <c r="H48" s="1496"/>
      <c r="I48" s="1496"/>
    </row>
    <row r="49" spans="1:9" ht="24.6" x14ac:dyDescent="0.45">
      <c r="A49" s="1496"/>
      <c r="B49" s="1496"/>
      <c r="C49" s="1496"/>
      <c r="D49" s="1497"/>
      <c r="E49" s="1497"/>
      <c r="F49" s="1497"/>
      <c r="G49" s="1496"/>
      <c r="H49" s="1496"/>
      <c r="I49" s="1496"/>
    </row>
    <row r="50" spans="1:9" ht="24.6" x14ac:dyDescent="0.45">
      <c r="A50" s="1496"/>
      <c r="B50" s="1496"/>
      <c r="C50" s="1496"/>
      <c r="D50" s="1497"/>
      <c r="E50" s="1497"/>
      <c r="F50" s="1497"/>
      <c r="G50" s="1496"/>
      <c r="H50" s="1496"/>
      <c r="I50" s="1496"/>
    </row>
    <row r="51" spans="1:9" ht="24.6" x14ac:dyDescent="0.45">
      <c r="A51" s="1496"/>
      <c r="B51" s="1496"/>
      <c r="C51" s="1496"/>
      <c r="D51" s="1497"/>
      <c r="E51" s="1497"/>
      <c r="F51" s="1497"/>
      <c r="G51" s="1496"/>
      <c r="H51" s="1496"/>
      <c r="I51" s="1496"/>
    </row>
    <row r="52" spans="1:9" ht="24.6" x14ac:dyDescent="0.45">
      <c r="A52" s="1496"/>
      <c r="B52" s="1496"/>
      <c r="C52" s="1496"/>
      <c r="D52" s="1497"/>
      <c r="E52" s="1497"/>
      <c r="F52" s="1497"/>
      <c r="G52" s="1496"/>
      <c r="H52" s="1496"/>
      <c r="I52" s="1496"/>
    </row>
    <row r="53" spans="1:9" ht="24.6" x14ac:dyDescent="0.45">
      <c r="A53" s="1496"/>
      <c r="B53" s="1496"/>
      <c r="C53" s="1496"/>
      <c r="D53" s="1497"/>
      <c r="E53" s="1497"/>
      <c r="F53" s="1497"/>
      <c r="G53" s="1496"/>
      <c r="H53" s="1496"/>
      <c r="I53" s="1496"/>
    </row>
    <row r="54" spans="1:9" ht="24.6" x14ac:dyDescent="0.45">
      <c r="A54" s="1496"/>
      <c r="B54" s="1496"/>
      <c r="C54" s="1496"/>
      <c r="D54" s="1497"/>
      <c r="E54" s="1497"/>
      <c r="F54" s="1497"/>
      <c r="G54" s="1496"/>
      <c r="H54" s="1496"/>
      <c r="I54" s="1496"/>
    </row>
    <row r="55" spans="1:9" ht="24.6" x14ac:dyDescent="0.45">
      <c r="A55" s="1496"/>
      <c r="B55" s="1496"/>
      <c r="C55" s="1496"/>
      <c r="D55" s="1497"/>
      <c r="E55" s="1497"/>
      <c r="F55" s="1497"/>
      <c r="G55" s="1496"/>
      <c r="H55" s="1496"/>
      <c r="I55" s="1496"/>
    </row>
    <row r="56" spans="1:9" ht="24.6" x14ac:dyDescent="0.45">
      <c r="A56" s="1496"/>
      <c r="B56" s="1496"/>
      <c r="C56" s="1496"/>
      <c r="D56" s="1497"/>
      <c r="E56" s="1497"/>
      <c r="F56" s="1497"/>
      <c r="G56" s="1496"/>
      <c r="H56" s="1496"/>
      <c r="I56" s="1496"/>
    </row>
    <row r="57" spans="1:9" ht="24.6" x14ac:dyDescent="0.45">
      <c r="A57" s="1496"/>
      <c r="B57" s="1496"/>
      <c r="C57" s="1496"/>
      <c r="D57" s="1497"/>
      <c r="E57" s="1497"/>
      <c r="F57" s="1497"/>
      <c r="G57" s="1496"/>
      <c r="H57" s="1496"/>
      <c r="I57" s="1496"/>
    </row>
    <row r="58" spans="1:9" ht="24.6" x14ac:dyDescent="0.45">
      <c r="A58" s="1496"/>
      <c r="B58" s="1496"/>
      <c r="C58" s="1496"/>
      <c r="D58" s="1497"/>
      <c r="E58" s="1497"/>
      <c r="F58" s="1497"/>
      <c r="G58" s="1496"/>
      <c r="H58" s="1496"/>
      <c r="I58" s="1496"/>
    </row>
    <row r="59" spans="1:9" ht="24.6" x14ac:dyDescent="0.45">
      <c r="A59" s="1496"/>
      <c r="B59" s="1496"/>
      <c r="C59" s="1496"/>
      <c r="D59" s="1497"/>
      <c r="E59" s="1497"/>
      <c r="F59" s="1497"/>
      <c r="G59" s="1496"/>
      <c r="H59" s="1496"/>
      <c r="I59" s="1496"/>
    </row>
    <row r="60" spans="1:9" ht="24.6" x14ac:dyDescent="0.45">
      <c r="A60" s="1496"/>
      <c r="B60" s="1496"/>
      <c r="C60" s="1496"/>
      <c r="D60" s="1497"/>
      <c r="E60" s="1497"/>
      <c r="F60" s="1497"/>
      <c r="G60" s="1496"/>
      <c r="H60" s="1496"/>
      <c r="I60" s="1496"/>
    </row>
    <row r="61" spans="1:9" ht="24.6" x14ac:dyDescent="0.45">
      <c r="A61" s="1496"/>
      <c r="B61" s="1496"/>
      <c r="C61" s="1496"/>
      <c r="D61" s="1497"/>
      <c r="E61" s="1497"/>
      <c r="F61" s="1497"/>
      <c r="G61" s="1496"/>
      <c r="H61" s="1496"/>
      <c r="I61" s="1496"/>
    </row>
    <row r="62" spans="1:9" ht="24.6" x14ac:dyDescent="0.45">
      <c r="A62" s="1496"/>
      <c r="B62" s="1496"/>
      <c r="C62" s="1496"/>
      <c r="D62" s="1497"/>
      <c r="E62" s="1497"/>
      <c r="F62" s="1497"/>
      <c r="G62" s="1496"/>
      <c r="H62" s="1496"/>
      <c r="I62" s="1496"/>
    </row>
    <row r="63" spans="1:9" ht="24.6" x14ac:dyDescent="0.45">
      <c r="A63" s="1496"/>
      <c r="B63" s="1496"/>
      <c r="C63" s="1496"/>
      <c r="D63" s="1497"/>
      <c r="E63" s="1497"/>
      <c r="F63" s="1497"/>
      <c r="G63" s="1496"/>
      <c r="H63" s="1496"/>
      <c r="I63" s="1496"/>
    </row>
    <row r="64" spans="1:9" ht="24.6" x14ac:dyDescent="0.45">
      <c r="A64" s="1496"/>
      <c r="B64" s="1496"/>
      <c r="C64" s="1496"/>
      <c r="D64" s="1497"/>
      <c r="E64" s="1497"/>
      <c r="F64" s="1497"/>
      <c r="G64" s="1496"/>
      <c r="H64" s="1496"/>
      <c r="I64" s="1496"/>
    </row>
    <row r="65" spans="1:9" ht="24.6" x14ac:dyDescent="0.45">
      <c r="A65" s="1496"/>
      <c r="B65" s="1496"/>
      <c r="C65" s="1496"/>
      <c r="D65" s="1497"/>
      <c r="E65" s="1497"/>
      <c r="F65" s="1497"/>
      <c r="G65" s="1496"/>
      <c r="H65" s="1496"/>
      <c r="I65" s="1496"/>
    </row>
    <row r="66" spans="1:9" ht="24.6" x14ac:dyDescent="0.45">
      <c r="A66" s="1496"/>
      <c r="B66" s="1496"/>
      <c r="C66" s="1496"/>
      <c r="D66" s="1497"/>
      <c r="E66" s="1497"/>
      <c r="F66" s="1497"/>
      <c r="G66" s="1496"/>
      <c r="H66" s="1496"/>
      <c r="I66" s="1496"/>
    </row>
    <row r="67" spans="1:9" ht="24.6" x14ac:dyDescent="0.45">
      <c r="A67" s="1496"/>
      <c r="B67" s="1496"/>
      <c r="C67" s="1496"/>
      <c r="D67" s="1497"/>
      <c r="E67" s="1497"/>
      <c r="F67" s="1497"/>
      <c r="G67" s="1496"/>
      <c r="H67" s="1496"/>
      <c r="I67" s="1496"/>
    </row>
    <row r="68" spans="1:9" ht="24.6" x14ac:dyDescent="0.45">
      <c r="A68" s="1496"/>
      <c r="B68" s="1496"/>
      <c r="C68" s="1496"/>
      <c r="D68" s="1497"/>
      <c r="E68" s="1497"/>
      <c r="F68" s="1497"/>
      <c r="G68" s="1496"/>
      <c r="H68" s="1496"/>
      <c r="I68" s="1496"/>
    </row>
    <row r="69" spans="1:9" ht="24.6" x14ac:dyDescent="0.45">
      <c r="A69" s="1496"/>
      <c r="B69" s="1496"/>
      <c r="C69" s="1496"/>
      <c r="D69" s="1497"/>
      <c r="E69" s="1497"/>
      <c r="F69" s="1497"/>
      <c r="G69" s="1496"/>
      <c r="H69" s="1496"/>
      <c r="I69" s="1496"/>
    </row>
    <row r="70" spans="1:9" ht="24.6" x14ac:dyDescent="0.45">
      <c r="A70" s="1496"/>
      <c r="B70" s="1496"/>
      <c r="C70" s="1496"/>
      <c r="D70" s="1497"/>
      <c r="E70" s="1497"/>
      <c r="F70" s="1497"/>
      <c r="G70" s="1496"/>
      <c r="H70" s="1496"/>
      <c r="I70" s="1496"/>
    </row>
    <row r="71" spans="1:9" ht="24.6" x14ac:dyDescent="0.45">
      <c r="A71" s="1496"/>
      <c r="B71" s="1496"/>
      <c r="C71" s="1496"/>
      <c r="D71" s="1497"/>
      <c r="E71" s="1497"/>
      <c r="F71" s="1497"/>
      <c r="G71" s="1496"/>
      <c r="H71" s="1496"/>
      <c r="I71" s="1496"/>
    </row>
    <row r="72" spans="1:9" ht="24.6" x14ac:dyDescent="0.45">
      <c r="A72" s="1496"/>
      <c r="B72" s="1496"/>
      <c r="C72" s="1496"/>
      <c r="D72" s="1497"/>
      <c r="E72" s="1497"/>
      <c r="F72" s="1497"/>
      <c r="G72" s="1496"/>
      <c r="H72" s="1496"/>
      <c r="I72" s="1496"/>
    </row>
    <row r="73" spans="1:9" ht="24.6" x14ac:dyDescent="0.45">
      <c r="A73" s="1496"/>
      <c r="B73" s="1496"/>
      <c r="C73" s="1496"/>
      <c r="D73" s="1497"/>
      <c r="E73" s="1497"/>
      <c r="F73" s="1497"/>
      <c r="G73" s="1496"/>
      <c r="H73" s="1496"/>
      <c r="I73" s="1496"/>
    </row>
    <row r="74" spans="1:9" ht="24.6" x14ac:dyDescent="0.45">
      <c r="A74" s="1496"/>
      <c r="B74" s="1496"/>
      <c r="C74" s="1496"/>
      <c r="D74" s="1497"/>
      <c r="E74" s="1497"/>
      <c r="F74" s="1497"/>
      <c r="G74" s="1496"/>
      <c r="H74" s="1496"/>
      <c r="I74" s="1496"/>
    </row>
    <row r="75" spans="1:9" ht="24.6" x14ac:dyDescent="0.45">
      <c r="A75" s="1496"/>
      <c r="B75" s="1496"/>
      <c r="C75" s="1496"/>
      <c r="D75" s="1497"/>
      <c r="E75" s="1497"/>
      <c r="F75" s="1497"/>
      <c r="G75" s="1496"/>
      <c r="H75" s="1496"/>
      <c r="I75" s="1496"/>
    </row>
    <row r="76" spans="1:9" ht="24.6" x14ac:dyDescent="0.45">
      <c r="A76" s="1496"/>
      <c r="B76" s="1496"/>
      <c r="C76" s="1496"/>
      <c r="D76" s="1497"/>
      <c r="E76" s="1497"/>
      <c r="F76" s="1497"/>
      <c r="G76" s="1496"/>
      <c r="H76" s="1496"/>
      <c r="I76" s="1496"/>
    </row>
    <row r="77" spans="1:9" ht="24.6" x14ac:dyDescent="0.45">
      <c r="A77" s="1496"/>
      <c r="B77" s="1496"/>
      <c r="C77" s="1496"/>
      <c r="D77" s="1497"/>
      <c r="E77" s="1497"/>
      <c r="F77" s="1497"/>
      <c r="G77" s="1496"/>
      <c r="H77" s="1496"/>
      <c r="I77" s="1496"/>
    </row>
    <row r="78" spans="1:9" ht="24.6" x14ac:dyDescent="0.45">
      <c r="A78" s="1496"/>
      <c r="B78" s="1496"/>
      <c r="C78" s="1496"/>
      <c r="D78" s="1497"/>
      <c r="E78" s="1497"/>
      <c r="F78" s="1497"/>
      <c r="G78" s="1496"/>
      <c r="H78" s="1496"/>
      <c r="I78" s="1496"/>
    </row>
    <row r="79" spans="1:9" ht="24.6" x14ac:dyDescent="0.45">
      <c r="A79" s="1496"/>
      <c r="B79" s="1496"/>
      <c r="C79" s="1496"/>
      <c r="D79" s="1497"/>
      <c r="E79" s="1497"/>
      <c r="F79" s="1497"/>
      <c r="G79" s="1496"/>
      <c r="H79" s="1496"/>
      <c r="I79" s="1496"/>
    </row>
    <row r="80" spans="1:9" ht="24.6" x14ac:dyDescent="0.45">
      <c r="A80" s="1496"/>
      <c r="B80" s="1496"/>
      <c r="C80" s="1496"/>
      <c r="D80" s="1497"/>
      <c r="E80" s="1497"/>
      <c r="F80" s="1497"/>
      <c r="G80" s="1496"/>
      <c r="H80" s="1496"/>
      <c r="I80" s="1496"/>
    </row>
    <row r="81" spans="1:9" ht="24.6" x14ac:dyDescent="0.45">
      <c r="A81" s="1496"/>
      <c r="B81" s="1496"/>
      <c r="C81" s="1496"/>
      <c r="D81" s="1497"/>
      <c r="E81" s="1497"/>
      <c r="F81" s="1497"/>
      <c r="G81" s="1496"/>
      <c r="H81" s="1496"/>
      <c r="I81" s="1496"/>
    </row>
    <row r="82" spans="1:9" ht="24.6" x14ac:dyDescent="0.45">
      <c r="A82" s="1496"/>
      <c r="B82" s="1496"/>
      <c r="C82" s="1496"/>
      <c r="D82" s="1497"/>
      <c r="E82" s="1497"/>
      <c r="F82" s="1497"/>
      <c r="G82" s="1496"/>
      <c r="H82" s="1496"/>
      <c r="I82" s="1496"/>
    </row>
    <row r="83" spans="1:9" ht="24.6" x14ac:dyDescent="0.45">
      <c r="A83" s="1496"/>
      <c r="B83" s="1496"/>
      <c r="C83" s="1496"/>
      <c r="D83" s="1497"/>
      <c r="E83" s="1497"/>
      <c r="F83" s="1497"/>
      <c r="G83" s="1496"/>
      <c r="H83" s="1496"/>
      <c r="I83" s="1496"/>
    </row>
    <row r="84" spans="1:9" ht="24.6" x14ac:dyDescent="0.45">
      <c r="A84" s="1496"/>
      <c r="B84" s="1496"/>
      <c r="C84" s="1496"/>
      <c r="D84" s="1497"/>
      <c r="E84" s="1497"/>
      <c r="F84" s="1497"/>
      <c r="G84" s="1496"/>
      <c r="H84" s="1496"/>
      <c r="I84" s="1496"/>
    </row>
    <row r="85" spans="1:9" ht="24.6" x14ac:dyDescent="0.45">
      <c r="A85" s="1496"/>
      <c r="B85" s="1496"/>
      <c r="C85" s="1496"/>
      <c r="D85" s="1497"/>
      <c r="E85" s="1497"/>
      <c r="F85" s="1497"/>
      <c r="G85" s="1496"/>
      <c r="H85" s="1496"/>
      <c r="I85" s="1496"/>
    </row>
    <row r="86" spans="1:9" ht="24.6" x14ac:dyDescent="0.45">
      <c r="A86" s="1496"/>
      <c r="B86" s="1496"/>
      <c r="C86" s="1496"/>
      <c r="D86" s="1497"/>
      <c r="E86" s="1497"/>
      <c r="F86" s="1497"/>
      <c r="G86" s="1496"/>
      <c r="H86" s="1496"/>
      <c r="I86" s="1496"/>
    </row>
    <row r="87" spans="1:9" ht="24.6" x14ac:dyDescent="0.45">
      <c r="A87" s="1496"/>
      <c r="B87" s="1496"/>
      <c r="C87" s="1496"/>
      <c r="D87" s="1497"/>
      <c r="E87" s="1497"/>
      <c r="F87" s="1497"/>
      <c r="G87" s="1496"/>
      <c r="H87" s="1496"/>
      <c r="I87" s="1496"/>
    </row>
    <row r="88" spans="1:9" ht="24.6" x14ac:dyDescent="0.45">
      <c r="A88" s="1496"/>
      <c r="B88" s="1496"/>
      <c r="C88" s="1496"/>
      <c r="D88" s="1497"/>
      <c r="E88" s="1497"/>
      <c r="F88" s="1497"/>
      <c r="G88" s="1496"/>
      <c r="H88" s="1496"/>
      <c r="I88" s="1496"/>
    </row>
    <row r="89" spans="1:9" ht="24.6" x14ac:dyDescent="0.45">
      <c r="A89" s="1496"/>
      <c r="B89" s="1496"/>
      <c r="C89" s="1496"/>
      <c r="D89" s="1497"/>
      <c r="E89" s="1497"/>
      <c r="F89" s="1497"/>
      <c r="G89" s="1496"/>
      <c r="H89" s="1496"/>
      <c r="I89" s="1496"/>
    </row>
    <row r="90" spans="1:9" ht="24.6" x14ac:dyDescent="0.45">
      <c r="A90" s="1496"/>
      <c r="B90" s="1496"/>
      <c r="C90" s="1496"/>
      <c r="D90" s="1497"/>
      <c r="E90" s="1497"/>
      <c r="F90" s="1497"/>
      <c r="G90" s="1496"/>
      <c r="H90" s="1496"/>
      <c r="I90" s="1496"/>
    </row>
    <row r="91" spans="1:9" ht="24.6" x14ac:dyDescent="0.45">
      <c r="A91" s="1496"/>
      <c r="B91" s="1496"/>
      <c r="C91" s="1496"/>
      <c r="D91" s="1497"/>
      <c r="E91" s="1497"/>
      <c r="F91" s="1497"/>
      <c r="G91" s="1496"/>
      <c r="H91" s="1496"/>
      <c r="I91" s="1496"/>
    </row>
    <row r="92" spans="1:9" ht="24.6" x14ac:dyDescent="0.45">
      <c r="A92" s="1496"/>
      <c r="B92" s="1496"/>
      <c r="C92" s="1496"/>
      <c r="D92" s="1497"/>
      <c r="E92" s="1497"/>
      <c r="F92" s="1497"/>
      <c r="G92" s="1496"/>
      <c r="H92" s="1496"/>
      <c r="I92" s="1496"/>
    </row>
    <row r="93" spans="1:9" ht="24.6" x14ac:dyDescent="0.45">
      <c r="A93" s="1496"/>
      <c r="B93" s="1496"/>
      <c r="C93" s="1496"/>
      <c r="D93" s="1497"/>
      <c r="E93" s="1497"/>
      <c r="F93" s="1497"/>
      <c r="G93" s="1496"/>
      <c r="H93" s="1496"/>
      <c r="I93" s="1496"/>
    </row>
    <row r="94" spans="1:9" ht="24.6" x14ac:dyDescent="0.45">
      <c r="A94" s="1496"/>
      <c r="B94" s="1496"/>
      <c r="C94" s="1496"/>
      <c r="D94" s="1497"/>
      <c r="E94" s="1497"/>
      <c r="F94" s="1497"/>
      <c r="G94" s="1496"/>
      <c r="H94" s="1496"/>
      <c r="I94" s="1496"/>
    </row>
    <row r="95" spans="1:9" ht="24.6" x14ac:dyDescent="0.45">
      <c r="A95" s="1496"/>
      <c r="B95" s="1496"/>
      <c r="C95" s="1496"/>
      <c r="D95" s="1497"/>
      <c r="E95" s="1497"/>
      <c r="F95" s="1497"/>
      <c r="G95" s="1496"/>
      <c r="H95" s="1496"/>
      <c r="I95" s="1496"/>
    </row>
    <row r="96" spans="1:9" ht="24.6" x14ac:dyDescent="0.45">
      <c r="A96" s="1496"/>
      <c r="B96" s="1496"/>
      <c r="C96" s="1496"/>
      <c r="D96" s="1497"/>
      <c r="E96" s="1497"/>
      <c r="F96" s="1497"/>
      <c r="G96" s="1496"/>
      <c r="H96" s="1496"/>
      <c r="I96" s="1496"/>
    </row>
    <row r="97" spans="1:9" ht="24.6" x14ac:dyDescent="0.45">
      <c r="A97" s="1496"/>
      <c r="B97" s="1496"/>
      <c r="C97" s="1496"/>
      <c r="D97" s="1497"/>
      <c r="E97" s="1497"/>
      <c r="F97" s="1497"/>
      <c r="G97" s="1496"/>
      <c r="H97" s="1496"/>
      <c r="I97" s="1496"/>
    </row>
    <row r="98" spans="1:9" ht="24.6" x14ac:dyDescent="0.45">
      <c r="A98" s="1496"/>
      <c r="B98" s="1496"/>
      <c r="C98" s="1496"/>
      <c r="D98" s="1497"/>
      <c r="E98" s="1497"/>
      <c r="F98" s="1497"/>
      <c r="G98" s="1496"/>
      <c r="H98" s="1496"/>
      <c r="I98" s="1496"/>
    </row>
    <row r="99" spans="1:9" ht="24.6" x14ac:dyDescent="0.45">
      <c r="A99" s="1496"/>
      <c r="B99" s="1496"/>
      <c r="C99" s="1496"/>
      <c r="D99" s="1497"/>
      <c r="E99" s="1497"/>
      <c r="F99" s="1497"/>
      <c r="G99" s="1496"/>
      <c r="H99" s="1496"/>
      <c r="I99" s="1496"/>
    </row>
    <row r="100" spans="1:9" ht="24.6" x14ac:dyDescent="0.45">
      <c r="A100" s="1496"/>
      <c r="B100" s="1496"/>
      <c r="C100" s="1496"/>
      <c r="D100" s="1497"/>
      <c r="E100" s="1497"/>
      <c r="F100" s="1497"/>
      <c r="G100" s="1496"/>
      <c r="H100" s="1496"/>
      <c r="I100" s="1496"/>
    </row>
    <row r="101" spans="1:9" ht="24.6" x14ac:dyDescent="0.45">
      <c r="A101" s="1496"/>
      <c r="B101" s="1496"/>
      <c r="C101" s="1496"/>
      <c r="D101" s="1497"/>
      <c r="E101" s="1497"/>
      <c r="F101" s="1497"/>
      <c r="G101" s="1496"/>
      <c r="H101" s="1496"/>
      <c r="I101" s="1496"/>
    </row>
    <row r="102" spans="1:9" ht="24.6" x14ac:dyDescent="0.45">
      <c r="A102" s="1496"/>
      <c r="B102" s="1496"/>
      <c r="C102" s="1496"/>
      <c r="D102" s="1497"/>
      <c r="E102" s="1497"/>
      <c r="F102" s="1497"/>
      <c r="G102" s="1496"/>
      <c r="H102" s="1496"/>
      <c r="I102" s="1496"/>
    </row>
    <row r="103" spans="1:9" ht="24.6" x14ac:dyDescent="0.45">
      <c r="A103" s="1496"/>
      <c r="B103" s="1496"/>
      <c r="C103" s="1496"/>
      <c r="D103" s="1497"/>
      <c r="E103" s="1497"/>
      <c r="F103" s="1497"/>
      <c r="G103" s="1496"/>
      <c r="H103" s="1496"/>
      <c r="I103" s="1496"/>
    </row>
    <row r="104" spans="1:9" ht="24.6" x14ac:dyDescent="0.45">
      <c r="A104" s="1496"/>
      <c r="B104" s="1496"/>
      <c r="C104" s="1496"/>
      <c r="D104" s="1497"/>
      <c r="E104" s="1497"/>
      <c r="F104" s="1497"/>
      <c r="G104" s="1496"/>
      <c r="H104" s="1496"/>
      <c r="I104" s="1496"/>
    </row>
    <row r="105" spans="1:9" ht="24.6" x14ac:dyDescent="0.45">
      <c r="A105" s="1496"/>
      <c r="B105" s="1496"/>
      <c r="C105" s="1496"/>
      <c r="D105" s="1497"/>
      <c r="E105" s="1497"/>
      <c r="F105" s="1497"/>
      <c r="G105" s="1496"/>
      <c r="H105" s="1496"/>
      <c r="I105" s="1496"/>
    </row>
    <row r="106" spans="1:9" ht="24.6" x14ac:dyDescent="0.45">
      <c r="A106" s="1496"/>
      <c r="B106" s="1496"/>
      <c r="C106" s="1496"/>
      <c r="D106" s="1497"/>
      <c r="E106" s="1497"/>
      <c r="F106" s="1497"/>
      <c r="G106" s="1496"/>
      <c r="H106" s="1496"/>
      <c r="I106" s="1496"/>
    </row>
    <row r="107" spans="1:9" ht="24.6" x14ac:dyDescent="0.45">
      <c r="A107" s="1496"/>
      <c r="B107" s="1496"/>
      <c r="C107" s="1496"/>
      <c r="D107" s="1497"/>
      <c r="E107" s="1497"/>
      <c r="F107" s="1497"/>
      <c r="G107" s="1496"/>
      <c r="H107" s="1496"/>
      <c r="I107" s="1496"/>
    </row>
    <row r="108" spans="1:9" ht="24.6" x14ac:dyDescent="0.45">
      <c r="A108" s="1496"/>
      <c r="B108" s="1496"/>
      <c r="C108" s="1496"/>
      <c r="D108" s="1497"/>
      <c r="E108" s="1497"/>
      <c r="F108" s="1497"/>
      <c r="G108" s="1496"/>
      <c r="H108" s="1496"/>
      <c r="I108" s="1496"/>
    </row>
    <row r="109" spans="1:9" ht="24.6" x14ac:dyDescent="0.45">
      <c r="A109" s="1496"/>
      <c r="B109" s="1496"/>
      <c r="C109" s="1496"/>
      <c r="D109" s="1497"/>
      <c r="E109" s="1497"/>
      <c r="F109" s="1497"/>
      <c r="G109" s="1496"/>
      <c r="H109" s="1496"/>
      <c r="I109" s="1496"/>
    </row>
    <row r="110" spans="1:9" ht="24.6" x14ac:dyDescent="0.45">
      <c r="A110" s="1496"/>
      <c r="B110" s="1496"/>
      <c r="C110" s="1496"/>
      <c r="D110" s="1497"/>
      <c r="E110" s="1497"/>
      <c r="F110" s="1497"/>
      <c r="G110" s="1496"/>
      <c r="H110" s="1496"/>
      <c r="I110" s="1496"/>
    </row>
    <row r="111" spans="1:9" ht="24.6" x14ac:dyDescent="0.45">
      <c r="A111" s="1496"/>
      <c r="B111" s="1496"/>
      <c r="C111" s="1496"/>
      <c r="D111" s="1497"/>
      <c r="E111" s="1497"/>
      <c r="F111" s="1497"/>
      <c r="G111" s="1496"/>
      <c r="H111" s="1496"/>
      <c r="I111" s="1496"/>
    </row>
    <row r="112" spans="1:9" ht="24.6" x14ac:dyDescent="0.45">
      <c r="A112" s="1496"/>
      <c r="B112" s="1496"/>
      <c r="C112" s="1496"/>
      <c r="D112" s="1497"/>
      <c r="E112" s="1497"/>
      <c r="F112" s="1497"/>
      <c r="G112" s="1496"/>
      <c r="H112" s="1496"/>
      <c r="I112" s="1496"/>
    </row>
    <row r="113" spans="1:9" ht="24.6" x14ac:dyDescent="0.45">
      <c r="A113" s="1496"/>
      <c r="B113" s="1496"/>
      <c r="C113" s="1496"/>
      <c r="D113" s="1497"/>
      <c r="E113" s="1497"/>
      <c r="F113" s="1497"/>
      <c r="G113" s="1496"/>
      <c r="H113" s="1496"/>
      <c r="I113" s="1496"/>
    </row>
    <row r="114" spans="1:9" ht="24.6" x14ac:dyDescent="0.45">
      <c r="A114" s="1496"/>
      <c r="B114" s="1496"/>
      <c r="C114" s="1496"/>
      <c r="D114" s="1497"/>
      <c r="E114" s="1497"/>
      <c r="F114" s="1497"/>
      <c r="G114" s="1496"/>
      <c r="H114" s="1496"/>
      <c r="I114" s="1496"/>
    </row>
    <row r="115" spans="1:9" ht="24.6" x14ac:dyDescent="0.45">
      <c r="A115" s="1496"/>
      <c r="B115" s="1496"/>
      <c r="C115" s="1496"/>
      <c r="D115" s="1497"/>
      <c r="E115" s="1497"/>
      <c r="F115" s="1497"/>
      <c r="G115" s="1496"/>
      <c r="H115" s="1496"/>
      <c r="I115" s="1496"/>
    </row>
    <row r="116" spans="1:9" ht="24.6" x14ac:dyDescent="0.45">
      <c r="A116" s="1496"/>
      <c r="B116" s="1496"/>
      <c r="C116" s="1496"/>
      <c r="D116" s="1497"/>
      <c r="E116" s="1497"/>
      <c r="F116" s="1497"/>
      <c r="G116" s="1496"/>
      <c r="H116" s="1496"/>
      <c r="I116" s="1496"/>
    </row>
    <row r="117" spans="1:9" ht="24.6" x14ac:dyDescent="0.45">
      <c r="A117" s="1496"/>
      <c r="B117" s="1496"/>
      <c r="C117" s="1496"/>
      <c r="D117" s="1497"/>
      <c r="E117" s="1497"/>
      <c r="F117" s="1497"/>
      <c r="G117" s="1496"/>
      <c r="H117" s="1496"/>
      <c r="I117" s="1496"/>
    </row>
    <row r="118" spans="1:9" ht="24.6" x14ac:dyDescent="0.45">
      <c r="A118" s="1496"/>
      <c r="B118" s="1496"/>
      <c r="C118" s="1496"/>
      <c r="D118" s="1497"/>
      <c r="E118" s="1497"/>
      <c r="F118" s="1497"/>
      <c r="G118" s="1496"/>
      <c r="H118" s="1496"/>
      <c r="I118" s="1496"/>
    </row>
    <row r="119" spans="1:9" ht="24.6" x14ac:dyDescent="0.45">
      <c r="A119" s="1496"/>
      <c r="B119" s="1496"/>
      <c r="C119" s="1496"/>
      <c r="D119" s="1497"/>
      <c r="E119" s="1497"/>
      <c r="F119" s="1497"/>
      <c r="G119" s="1496"/>
      <c r="H119" s="1496"/>
      <c r="I119" s="1496"/>
    </row>
    <row r="120" spans="1:9" ht="24.6" x14ac:dyDescent="0.45">
      <c r="A120" s="1496"/>
      <c r="B120" s="1496"/>
      <c r="C120" s="1496"/>
      <c r="D120" s="1497"/>
      <c r="E120" s="1497"/>
      <c r="F120" s="1497"/>
      <c r="G120" s="1496"/>
      <c r="H120" s="1496"/>
      <c r="I120" s="1496"/>
    </row>
    <row r="121" spans="1:9" ht="24.6" x14ac:dyDescent="0.45">
      <c r="A121" s="1496"/>
      <c r="B121" s="1496"/>
      <c r="C121" s="1496"/>
      <c r="D121" s="1497"/>
      <c r="E121" s="1497"/>
      <c r="F121" s="1497"/>
      <c r="G121" s="1496"/>
      <c r="H121" s="1496"/>
      <c r="I121" s="1496"/>
    </row>
    <row r="122" spans="1:9" ht="24.6" x14ac:dyDescent="0.45">
      <c r="A122" s="1496"/>
      <c r="B122" s="1496"/>
      <c r="C122" s="1496"/>
      <c r="D122" s="1497"/>
      <c r="E122" s="1497"/>
      <c r="F122" s="1497"/>
      <c r="G122" s="1496"/>
      <c r="H122" s="1496"/>
      <c r="I122" s="1496"/>
    </row>
    <row r="123" spans="1:9" ht="24.6" x14ac:dyDescent="0.45">
      <c r="A123" s="1496"/>
      <c r="B123" s="1496"/>
      <c r="C123" s="1496"/>
      <c r="D123" s="1497"/>
      <c r="E123" s="1497"/>
      <c r="F123" s="1497"/>
      <c r="G123" s="1496"/>
      <c r="H123" s="1496"/>
      <c r="I123" s="1496"/>
    </row>
    <row r="124" spans="1:9" ht="24.6" x14ac:dyDescent="0.45">
      <c r="A124" s="1496"/>
      <c r="B124" s="1496"/>
      <c r="C124" s="1496"/>
      <c r="D124" s="1497"/>
      <c r="E124" s="1497"/>
      <c r="F124" s="1497"/>
      <c r="G124" s="1496"/>
      <c r="H124" s="1496"/>
      <c r="I124" s="1496"/>
    </row>
    <row r="125" spans="1:9" ht="24.6" x14ac:dyDescent="0.45">
      <c r="A125" s="1496"/>
      <c r="B125" s="1496"/>
      <c r="C125" s="1496"/>
      <c r="D125" s="1497"/>
      <c r="E125" s="1497"/>
      <c r="F125" s="1497"/>
      <c r="G125" s="1496"/>
      <c r="H125" s="1496"/>
      <c r="I125" s="1496"/>
    </row>
    <row r="126" spans="1:9" ht="24.6" x14ac:dyDescent="0.45">
      <c r="A126" s="1496"/>
      <c r="B126" s="1496"/>
      <c r="C126" s="1496"/>
      <c r="D126" s="1497"/>
      <c r="E126" s="1497"/>
      <c r="F126" s="1497"/>
      <c r="G126" s="1496"/>
      <c r="H126" s="1496"/>
      <c r="I126" s="1496"/>
    </row>
    <row r="127" spans="1:9" ht="24.6" x14ac:dyDescent="0.45">
      <c r="A127" s="1496"/>
      <c r="B127" s="1496"/>
      <c r="C127" s="1496"/>
      <c r="D127" s="1497"/>
      <c r="E127" s="1497"/>
      <c r="F127" s="1497"/>
      <c r="G127" s="1496"/>
      <c r="H127" s="1496"/>
      <c r="I127" s="1496"/>
    </row>
    <row r="128" spans="1:9" ht="24.6" x14ac:dyDescent="0.45">
      <c r="A128" s="1496"/>
      <c r="B128" s="1496"/>
      <c r="C128" s="1496"/>
      <c r="D128" s="1497"/>
      <c r="E128" s="1497"/>
      <c r="F128" s="1497"/>
      <c r="G128" s="1496"/>
      <c r="H128" s="1496"/>
      <c r="I128" s="1496"/>
    </row>
    <row r="129" spans="1:9" ht="24.6" x14ac:dyDescent="0.45">
      <c r="A129" s="1496"/>
      <c r="B129" s="1496"/>
      <c r="C129" s="1496"/>
      <c r="D129" s="1497"/>
      <c r="E129" s="1497"/>
      <c r="F129" s="1497"/>
      <c r="G129" s="1496"/>
      <c r="H129" s="1496"/>
      <c r="I129" s="1496"/>
    </row>
    <row r="130" spans="1:9" ht="24.6" x14ac:dyDescent="0.45">
      <c r="A130" s="1496"/>
      <c r="B130" s="1496"/>
      <c r="C130" s="1496"/>
      <c r="D130" s="1497"/>
      <c r="E130" s="1497"/>
      <c r="F130" s="1497"/>
      <c r="G130" s="1496"/>
      <c r="H130" s="1496"/>
      <c r="I130" s="1496"/>
    </row>
    <row r="131" spans="1:9" ht="24.6" x14ac:dyDescent="0.45">
      <c r="A131" s="1496"/>
      <c r="B131" s="1496"/>
      <c r="C131" s="1496"/>
      <c r="D131" s="1497"/>
      <c r="E131" s="1497"/>
      <c r="F131" s="1497"/>
      <c r="G131" s="1496"/>
      <c r="H131" s="1496"/>
      <c r="I131" s="1496"/>
    </row>
    <row r="132" spans="1:9" ht="24.6" x14ac:dyDescent="0.45">
      <c r="A132" s="1496"/>
      <c r="B132" s="1496"/>
      <c r="C132" s="1496"/>
      <c r="D132" s="1497"/>
      <c r="E132" s="1497"/>
      <c r="F132" s="1497"/>
      <c r="G132" s="1496"/>
      <c r="H132" s="1496"/>
      <c r="I132" s="1496"/>
    </row>
    <row r="133" spans="1:9" ht="24.6" x14ac:dyDescent="0.45">
      <c r="A133" s="1496"/>
      <c r="B133" s="1496"/>
      <c r="C133" s="1496"/>
      <c r="D133" s="1497"/>
      <c r="E133" s="1497"/>
      <c r="F133" s="1497"/>
      <c r="G133" s="1496"/>
      <c r="H133" s="1496"/>
      <c r="I133" s="1496"/>
    </row>
    <row r="134" spans="1:9" ht="24.6" x14ac:dyDescent="0.45">
      <c r="A134" s="1496"/>
      <c r="B134" s="1496"/>
      <c r="C134" s="1496"/>
      <c r="D134" s="1497"/>
      <c r="E134" s="1497"/>
      <c r="F134" s="1497"/>
      <c r="G134" s="1496"/>
      <c r="H134" s="1496"/>
      <c r="I134" s="1496"/>
    </row>
    <row r="135" spans="1:9" ht="24.6" x14ac:dyDescent="0.45">
      <c r="A135" s="1496"/>
      <c r="B135" s="1496"/>
      <c r="C135" s="1496"/>
      <c r="D135" s="1497"/>
      <c r="E135" s="1497"/>
      <c r="F135" s="1497"/>
      <c r="G135" s="1496"/>
      <c r="H135" s="1496"/>
      <c r="I135" s="1496"/>
    </row>
    <row r="136" spans="1:9" ht="24.6" x14ac:dyDescent="0.45">
      <c r="A136" s="1496"/>
      <c r="B136" s="1496"/>
      <c r="C136" s="1496"/>
      <c r="D136" s="1497"/>
      <c r="E136" s="1497"/>
      <c r="F136" s="1497"/>
      <c r="G136" s="1496"/>
      <c r="H136" s="1496"/>
      <c r="I136" s="1496"/>
    </row>
    <row r="137" spans="1:9" ht="24.6" x14ac:dyDescent="0.45">
      <c r="A137" s="1496"/>
      <c r="B137" s="1496"/>
      <c r="C137" s="1496"/>
      <c r="D137" s="1497"/>
      <c r="E137" s="1497"/>
      <c r="F137" s="1497"/>
      <c r="G137" s="1496"/>
      <c r="H137" s="1496"/>
      <c r="I137" s="1496"/>
    </row>
    <row r="138" spans="1:9" ht="24.6" x14ac:dyDescent="0.45">
      <c r="A138" s="1496"/>
      <c r="B138" s="1496"/>
      <c r="C138" s="1496"/>
      <c r="D138" s="1497"/>
      <c r="E138" s="1497"/>
      <c r="F138" s="1497"/>
      <c r="G138" s="1496"/>
      <c r="H138" s="1496"/>
      <c r="I138" s="1496"/>
    </row>
    <row r="139" spans="1:9" ht="24.6" x14ac:dyDescent="0.45">
      <c r="A139" s="1496"/>
      <c r="B139" s="1496"/>
      <c r="C139" s="1496"/>
      <c r="D139" s="1497"/>
      <c r="E139" s="1497"/>
      <c r="F139" s="1497"/>
      <c r="G139" s="1496"/>
      <c r="H139" s="1496"/>
      <c r="I139" s="1496"/>
    </row>
    <row r="140" spans="1:9" ht="24.6" x14ac:dyDescent="0.45">
      <c r="A140" s="1496"/>
      <c r="B140" s="1496"/>
      <c r="C140" s="1496"/>
      <c r="D140" s="1497"/>
      <c r="E140" s="1497"/>
      <c r="F140" s="1497"/>
      <c r="G140" s="1496"/>
      <c r="H140" s="1496"/>
      <c r="I140" s="1496"/>
    </row>
    <row r="141" spans="1:9" ht="24.6" x14ac:dyDescent="0.45">
      <c r="A141" s="1496"/>
      <c r="B141" s="1496"/>
      <c r="C141" s="1496"/>
      <c r="D141" s="1497"/>
      <c r="E141" s="1497"/>
      <c r="F141" s="1497"/>
      <c r="G141" s="1496"/>
      <c r="H141" s="1496"/>
      <c r="I141" s="1496"/>
    </row>
    <row r="142" spans="1:9" ht="24.6" x14ac:dyDescent="0.45">
      <c r="A142" s="1496"/>
      <c r="B142" s="1496"/>
      <c r="C142" s="1496"/>
      <c r="D142" s="1497"/>
      <c r="E142" s="1497"/>
      <c r="F142" s="1497"/>
      <c r="G142" s="1496"/>
      <c r="H142" s="1496"/>
      <c r="I142" s="1496"/>
    </row>
    <row r="143" spans="1:9" ht="24.6" x14ac:dyDescent="0.45">
      <c r="A143" s="1496"/>
      <c r="B143" s="1496"/>
      <c r="C143" s="1496"/>
      <c r="D143" s="1497"/>
      <c r="E143" s="1497"/>
      <c r="F143" s="1497"/>
      <c r="G143" s="1496"/>
      <c r="H143" s="1496"/>
      <c r="I143" s="1496"/>
    </row>
    <row r="144" spans="1:9" ht="24.6" x14ac:dyDescent="0.45">
      <c r="A144" s="1496"/>
      <c r="B144" s="1496"/>
      <c r="C144" s="1496"/>
      <c r="D144" s="1497"/>
      <c r="E144" s="1497"/>
      <c r="F144" s="1497"/>
      <c r="G144" s="1496"/>
      <c r="H144" s="1496"/>
      <c r="I144" s="1496"/>
    </row>
    <row r="145" spans="1:9" ht="24.6" x14ac:dyDescent="0.45">
      <c r="A145" s="1496"/>
      <c r="B145" s="1496"/>
      <c r="C145" s="1496"/>
      <c r="D145" s="1497"/>
      <c r="E145" s="1497"/>
      <c r="F145" s="1497"/>
      <c r="G145" s="1496"/>
      <c r="H145" s="1496"/>
      <c r="I145" s="1496"/>
    </row>
    <row r="146" spans="1:9" ht="24.6" x14ac:dyDescent="0.45">
      <c r="A146" s="1496"/>
      <c r="B146" s="1496"/>
      <c r="C146" s="1496"/>
      <c r="D146" s="1497"/>
      <c r="E146" s="1497"/>
      <c r="F146" s="1497"/>
      <c r="G146" s="1496"/>
      <c r="H146" s="1496"/>
      <c r="I146" s="1496"/>
    </row>
    <row r="147" spans="1:9" ht="24.6" x14ac:dyDescent="0.45">
      <c r="A147" s="1496"/>
      <c r="B147" s="1496"/>
      <c r="C147" s="1496"/>
      <c r="D147" s="1497"/>
      <c r="E147" s="1497"/>
      <c r="F147" s="1497"/>
      <c r="G147" s="1496"/>
      <c r="H147" s="1496"/>
      <c r="I147" s="1496"/>
    </row>
    <row r="148" spans="1:9" ht="24.6" x14ac:dyDescent="0.45">
      <c r="A148" s="1496"/>
      <c r="B148" s="1496"/>
      <c r="C148" s="1496"/>
      <c r="D148" s="1497"/>
      <c r="E148" s="1497"/>
      <c r="F148" s="1497"/>
      <c r="G148" s="1496"/>
      <c r="H148" s="1496"/>
      <c r="I148" s="1496"/>
    </row>
    <row r="149" spans="1:9" ht="24.6" x14ac:dyDescent="0.45">
      <c r="A149" s="1496"/>
      <c r="B149" s="1496"/>
      <c r="C149" s="1496"/>
      <c r="D149" s="1497"/>
      <c r="E149" s="1497"/>
      <c r="F149" s="1497"/>
      <c r="G149" s="1496"/>
      <c r="H149" s="1496"/>
      <c r="I149" s="1496"/>
    </row>
    <row r="150" spans="1:9" ht="24.6" x14ac:dyDescent="0.45">
      <c r="A150" s="1496"/>
      <c r="B150" s="1496"/>
      <c r="C150" s="1496"/>
      <c r="D150" s="1497"/>
      <c r="E150" s="1497"/>
      <c r="F150" s="1497"/>
      <c r="G150" s="1496"/>
      <c r="H150" s="1496"/>
      <c r="I150" s="1496"/>
    </row>
    <row r="151" spans="1:9" ht="24.6" x14ac:dyDescent="0.45">
      <c r="A151" s="1496"/>
      <c r="B151" s="1496"/>
      <c r="C151" s="1496"/>
      <c r="D151" s="1497"/>
      <c r="E151" s="1497"/>
      <c r="F151" s="1497"/>
      <c r="G151" s="1496"/>
      <c r="H151" s="1496"/>
      <c r="I151" s="1496"/>
    </row>
    <row r="152" spans="1:9" ht="24.6" x14ac:dyDescent="0.45">
      <c r="A152" s="1496"/>
      <c r="B152" s="1496"/>
      <c r="C152" s="1496"/>
      <c r="D152" s="1497"/>
      <c r="E152" s="1497"/>
      <c r="F152" s="1497"/>
      <c r="G152" s="1496"/>
      <c r="H152" s="1496"/>
      <c r="I152" s="1496"/>
    </row>
    <row r="153" spans="1:9" ht="24.6" x14ac:dyDescent="0.45">
      <c r="A153" s="1496"/>
      <c r="B153" s="1496"/>
      <c r="C153" s="1496"/>
      <c r="D153" s="1497"/>
      <c r="E153" s="1497"/>
      <c r="F153" s="1497"/>
      <c r="G153" s="1496"/>
      <c r="H153" s="1496"/>
      <c r="I153" s="1496"/>
    </row>
    <row r="154" spans="1:9" ht="24.6" x14ac:dyDescent="0.45">
      <c r="A154" s="1496"/>
      <c r="B154" s="1496"/>
      <c r="C154" s="1496"/>
      <c r="D154" s="1497"/>
      <c r="E154" s="1497"/>
      <c r="F154" s="1497"/>
      <c r="G154" s="1496"/>
      <c r="H154" s="1496"/>
      <c r="I154" s="1496"/>
    </row>
    <row r="155" spans="1:9" ht="24.6" x14ac:dyDescent="0.45">
      <c r="A155" s="1496"/>
      <c r="B155" s="1496"/>
      <c r="C155" s="1496"/>
      <c r="D155" s="1497"/>
      <c r="E155" s="1497"/>
      <c r="F155" s="1497"/>
      <c r="G155" s="1496"/>
      <c r="H155" s="1496"/>
      <c r="I155" s="1496"/>
    </row>
    <row r="156" spans="1:9" ht="24.6" x14ac:dyDescent="0.45">
      <c r="A156" s="1496"/>
      <c r="B156" s="1496"/>
      <c r="C156" s="1496"/>
      <c r="D156" s="1497"/>
      <c r="E156" s="1497"/>
      <c r="F156" s="1497"/>
      <c r="G156" s="1496"/>
      <c r="H156" s="1496"/>
      <c r="I156" s="1496"/>
    </row>
    <row r="157" spans="1:9" ht="24.6" x14ac:dyDescent="0.45">
      <c r="A157" s="1496"/>
      <c r="B157" s="1496"/>
      <c r="C157" s="1496"/>
      <c r="D157" s="1497"/>
      <c r="E157" s="1497"/>
      <c r="F157" s="1497"/>
      <c r="G157" s="1496"/>
      <c r="H157" s="1496"/>
      <c r="I157" s="1496"/>
    </row>
    <row r="158" spans="1:9" ht="24.6" x14ac:dyDescent="0.45">
      <c r="A158" s="1496"/>
      <c r="B158" s="1496"/>
      <c r="C158" s="1496"/>
      <c r="D158" s="1497"/>
      <c r="E158" s="1497"/>
      <c r="F158" s="1497"/>
      <c r="G158" s="1496"/>
      <c r="H158" s="1496"/>
      <c r="I158" s="1496"/>
    </row>
    <row r="159" spans="1:9" ht="24.6" x14ac:dyDescent="0.45">
      <c r="A159" s="1496"/>
      <c r="B159" s="1496"/>
      <c r="C159" s="1496"/>
      <c r="D159" s="1497"/>
      <c r="E159" s="1497"/>
      <c r="F159" s="1497"/>
      <c r="G159" s="1496"/>
      <c r="H159" s="1496"/>
      <c r="I159" s="1496"/>
    </row>
    <row r="160" spans="1:9" ht="24.6" x14ac:dyDescent="0.45">
      <c r="A160" s="1496"/>
      <c r="B160" s="1496"/>
      <c r="C160" s="1496"/>
      <c r="D160" s="1497"/>
      <c r="E160" s="1497"/>
      <c r="F160" s="1497"/>
      <c r="G160" s="1496"/>
      <c r="H160" s="1496"/>
      <c r="I160" s="1496"/>
    </row>
    <row r="161" spans="1:9" ht="24.6" x14ac:dyDescent="0.45">
      <c r="A161" s="1496"/>
      <c r="B161" s="1496"/>
      <c r="C161" s="1496"/>
      <c r="D161" s="1497"/>
      <c r="E161" s="1497"/>
      <c r="F161" s="1497"/>
      <c r="G161" s="1496"/>
      <c r="H161" s="1496"/>
      <c r="I161" s="1496"/>
    </row>
    <row r="162" spans="1:9" ht="24.6" x14ac:dyDescent="0.45">
      <c r="A162" s="1496"/>
      <c r="B162" s="1496"/>
      <c r="C162" s="1496"/>
      <c r="D162" s="1497"/>
      <c r="E162" s="1497"/>
      <c r="F162" s="1497"/>
      <c r="G162" s="1496"/>
      <c r="H162" s="1496"/>
      <c r="I162" s="1496"/>
    </row>
    <row r="163" spans="1:9" ht="24.6" x14ac:dyDescent="0.45">
      <c r="A163" s="1496"/>
      <c r="B163" s="1496"/>
      <c r="C163" s="1496"/>
      <c r="D163" s="1497"/>
      <c r="E163" s="1497"/>
      <c r="F163" s="1497"/>
      <c r="G163" s="1496"/>
      <c r="H163" s="1496"/>
      <c r="I163" s="1496"/>
    </row>
    <row r="164" spans="1:9" ht="24.6" x14ac:dyDescent="0.45">
      <c r="A164" s="1496"/>
      <c r="B164" s="1496"/>
      <c r="C164" s="1496"/>
      <c r="D164" s="1497"/>
      <c r="E164" s="1497"/>
      <c r="F164" s="1497"/>
      <c r="G164" s="1496"/>
      <c r="H164" s="1496"/>
      <c r="I164" s="1496"/>
    </row>
    <row r="165" spans="1:9" ht="24.6" x14ac:dyDescent="0.45">
      <c r="A165" s="1496"/>
      <c r="B165" s="1496"/>
      <c r="C165" s="1496"/>
      <c r="D165" s="1497"/>
      <c r="E165" s="1497"/>
      <c r="F165" s="1497"/>
      <c r="G165" s="1496"/>
      <c r="H165" s="1496"/>
      <c r="I165" s="1496"/>
    </row>
    <row r="166" spans="1:9" ht="24.6" x14ac:dyDescent="0.45">
      <c r="A166" s="1496"/>
      <c r="B166" s="1496"/>
      <c r="C166" s="1496"/>
      <c r="D166" s="1497"/>
      <c r="E166" s="1497"/>
      <c r="F166" s="1497"/>
      <c r="G166" s="1496"/>
      <c r="H166" s="1496"/>
      <c r="I166" s="1496"/>
    </row>
    <row r="167" spans="1:9" ht="24.6" x14ac:dyDescent="0.45">
      <c r="A167" s="1496"/>
      <c r="B167" s="1496"/>
      <c r="C167" s="1496"/>
      <c r="D167" s="1497"/>
      <c r="E167" s="1497"/>
      <c r="F167" s="1497"/>
      <c r="G167" s="1496"/>
      <c r="H167" s="1496"/>
      <c r="I167" s="1496"/>
    </row>
    <row r="168" spans="1:9" ht="24.6" x14ac:dyDescent="0.45">
      <c r="A168" s="1496"/>
      <c r="B168" s="1496"/>
      <c r="C168" s="1496"/>
      <c r="D168" s="1497"/>
      <c r="E168" s="1497"/>
      <c r="F168" s="1497"/>
      <c r="G168" s="1496"/>
      <c r="H168" s="1496"/>
      <c r="I168" s="1496"/>
    </row>
    <row r="169" spans="1:9" ht="24.6" x14ac:dyDescent="0.45">
      <c r="A169" s="1496"/>
      <c r="B169" s="1496"/>
      <c r="C169" s="1496"/>
      <c r="D169" s="1497"/>
      <c r="E169" s="1497"/>
      <c r="F169" s="1497"/>
      <c r="G169" s="1496"/>
      <c r="H169" s="1496"/>
      <c r="I169" s="1496"/>
    </row>
    <row r="170" spans="1:9" ht="24.6" x14ac:dyDescent="0.45">
      <c r="A170" s="1496"/>
      <c r="B170" s="1496"/>
      <c r="C170" s="1496"/>
      <c r="D170" s="1497"/>
      <c r="E170" s="1497"/>
      <c r="F170" s="1497"/>
      <c r="G170" s="1496"/>
      <c r="H170" s="1496"/>
      <c r="I170" s="1496"/>
    </row>
    <row r="171" spans="1:9" ht="24.6" x14ac:dyDescent="0.45">
      <c r="A171" s="1496"/>
      <c r="B171" s="1496"/>
      <c r="C171" s="1496"/>
      <c r="D171" s="1497"/>
      <c r="E171" s="1497"/>
      <c r="F171" s="1497"/>
      <c r="G171" s="1496"/>
      <c r="H171" s="1496"/>
      <c r="I171" s="1496"/>
    </row>
    <row r="172" spans="1:9" ht="24.6" x14ac:dyDescent="0.45">
      <c r="A172" s="1496"/>
      <c r="B172" s="1496"/>
      <c r="C172" s="1496"/>
      <c r="D172" s="1497"/>
      <c r="E172" s="1497"/>
      <c r="F172" s="1497"/>
      <c r="G172" s="1496"/>
      <c r="H172" s="1496"/>
      <c r="I172" s="1496"/>
    </row>
    <row r="173" spans="1:9" ht="24.6" x14ac:dyDescent="0.45">
      <c r="A173" s="1496"/>
      <c r="B173" s="1496"/>
      <c r="C173" s="1496"/>
      <c r="D173" s="1497"/>
      <c r="E173" s="1497"/>
      <c r="F173" s="1497"/>
      <c r="G173" s="1496"/>
      <c r="H173" s="1496"/>
      <c r="I173" s="1496"/>
    </row>
    <row r="174" spans="1:9" ht="24.6" x14ac:dyDescent="0.45">
      <c r="A174" s="1496"/>
      <c r="B174" s="1496"/>
      <c r="C174" s="1496"/>
      <c r="D174" s="1497"/>
      <c r="E174" s="1497"/>
      <c r="F174" s="1497"/>
      <c r="G174" s="1496"/>
      <c r="H174" s="1496"/>
      <c r="I174" s="1496"/>
    </row>
    <row r="175" spans="1:9" ht="24.6" x14ac:dyDescent="0.45">
      <c r="A175" s="1496"/>
      <c r="B175" s="1496"/>
      <c r="C175" s="1496"/>
      <c r="D175" s="1497"/>
      <c r="E175" s="1497"/>
      <c r="F175" s="1497"/>
      <c r="G175" s="1496"/>
      <c r="H175" s="1496"/>
      <c r="I175" s="1496"/>
    </row>
    <row r="176" spans="1:9" ht="24.6" x14ac:dyDescent="0.45">
      <c r="A176" s="1496"/>
      <c r="B176" s="1496"/>
      <c r="C176" s="1496"/>
      <c r="D176" s="1497"/>
      <c r="E176" s="1497"/>
      <c r="F176" s="1497"/>
      <c r="G176" s="1496"/>
      <c r="H176" s="1496"/>
      <c r="I176" s="1496"/>
    </row>
    <row r="177" spans="1:9" ht="24.6" x14ac:dyDescent="0.45">
      <c r="A177" s="1496"/>
      <c r="B177" s="1496"/>
      <c r="C177" s="1496"/>
      <c r="D177" s="1497"/>
      <c r="E177" s="1497"/>
      <c r="F177" s="1497"/>
      <c r="G177" s="1496"/>
      <c r="H177" s="1496"/>
      <c r="I177" s="1496"/>
    </row>
    <row r="178" spans="1:9" ht="24.6" x14ac:dyDescent="0.45">
      <c r="A178" s="1496"/>
      <c r="B178" s="1496"/>
      <c r="C178" s="1496"/>
      <c r="D178" s="1497"/>
      <c r="E178" s="1497"/>
      <c r="F178" s="1497"/>
      <c r="G178" s="1496"/>
      <c r="H178" s="1496"/>
      <c r="I178" s="1496"/>
    </row>
    <row r="179" spans="1:9" ht="24.6" x14ac:dyDescent="0.45">
      <c r="A179" s="1496"/>
      <c r="B179" s="1496"/>
      <c r="C179" s="1496"/>
      <c r="D179" s="1497"/>
      <c r="E179" s="1497"/>
      <c r="F179" s="1497"/>
      <c r="G179" s="1496"/>
      <c r="H179" s="1496"/>
      <c r="I179" s="1496"/>
    </row>
    <row r="180" spans="1:9" ht="24.6" x14ac:dyDescent="0.45">
      <c r="A180" s="1496"/>
      <c r="B180" s="1496"/>
      <c r="C180" s="1496"/>
      <c r="D180" s="1497"/>
      <c r="E180" s="1497"/>
      <c r="F180" s="1497"/>
      <c r="G180" s="1496"/>
      <c r="H180" s="1496"/>
      <c r="I180" s="1496"/>
    </row>
    <row r="181" spans="1:9" ht="24.6" x14ac:dyDescent="0.45">
      <c r="A181" s="1496"/>
      <c r="B181" s="1496"/>
      <c r="C181" s="1496"/>
      <c r="D181" s="1497"/>
      <c r="E181" s="1497"/>
      <c r="F181" s="1497"/>
      <c r="G181" s="1496"/>
      <c r="H181" s="1496"/>
      <c r="I181" s="1496"/>
    </row>
    <row r="182" spans="1:9" ht="24.6" x14ac:dyDescent="0.45">
      <c r="A182" s="1496"/>
      <c r="B182" s="1496"/>
      <c r="C182" s="1496"/>
      <c r="D182" s="1497"/>
      <c r="E182" s="1497"/>
      <c r="F182" s="1497"/>
      <c r="G182" s="1496"/>
      <c r="H182" s="1496"/>
      <c r="I182" s="1496"/>
    </row>
    <row r="183" spans="1:9" ht="24.6" x14ac:dyDescent="0.45">
      <c r="A183" s="1496"/>
      <c r="B183" s="1496"/>
      <c r="C183" s="1496"/>
      <c r="D183" s="1497"/>
      <c r="E183" s="1497"/>
      <c r="F183" s="1497"/>
      <c r="G183" s="1496"/>
      <c r="H183" s="1496"/>
      <c r="I183" s="1496"/>
    </row>
    <row r="184" spans="1:9" ht="24.6" x14ac:dyDescent="0.45">
      <c r="A184" s="1496"/>
      <c r="B184" s="1496"/>
      <c r="C184" s="1496"/>
      <c r="D184" s="1497"/>
      <c r="E184" s="1497"/>
      <c r="F184" s="1497"/>
      <c r="G184" s="1496"/>
      <c r="H184" s="1496"/>
      <c r="I184" s="1496"/>
    </row>
    <row r="185" spans="1:9" ht="24.6" x14ac:dyDescent="0.45">
      <c r="A185" s="1496"/>
      <c r="B185" s="1496"/>
      <c r="C185" s="1496"/>
      <c r="D185" s="1497"/>
      <c r="E185" s="1497"/>
      <c r="F185" s="1497"/>
      <c r="G185" s="1496"/>
      <c r="H185" s="1496"/>
      <c r="I185" s="1496"/>
    </row>
    <row r="186" spans="1:9" ht="24.6" x14ac:dyDescent="0.45">
      <c r="A186" s="1496"/>
      <c r="B186" s="1496"/>
      <c r="C186" s="1496"/>
      <c r="D186" s="1497"/>
      <c r="E186" s="1497"/>
      <c r="F186" s="1497"/>
      <c r="G186" s="1496"/>
      <c r="H186" s="1496"/>
      <c r="I186" s="1496"/>
    </row>
    <row r="187" spans="1:9" ht="24.6" x14ac:dyDescent="0.45">
      <c r="A187" s="1496"/>
      <c r="B187" s="1496"/>
      <c r="C187" s="1496"/>
      <c r="D187" s="1497"/>
      <c r="E187" s="1497"/>
      <c r="F187" s="1497"/>
      <c r="G187" s="1496"/>
      <c r="H187" s="1496"/>
      <c r="I187" s="1496"/>
    </row>
    <row r="188" spans="1:9" ht="24.6" x14ac:dyDescent="0.45">
      <c r="A188" s="1496"/>
      <c r="B188" s="1496"/>
      <c r="C188" s="1496"/>
      <c r="D188" s="1497"/>
      <c r="E188" s="1497"/>
      <c r="F188" s="1497"/>
      <c r="G188" s="1496"/>
      <c r="H188" s="1496"/>
      <c r="I188" s="1496"/>
    </row>
    <row r="189" spans="1:9" ht="24.6" x14ac:dyDescent="0.45">
      <c r="A189" s="1496"/>
      <c r="B189" s="1496"/>
      <c r="C189" s="1496"/>
      <c r="D189" s="1497"/>
      <c r="E189" s="1497"/>
      <c r="F189" s="1497"/>
      <c r="G189" s="1496"/>
      <c r="H189" s="1496"/>
      <c r="I189" s="1496"/>
    </row>
    <row r="190" spans="1:9" ht="24.6" x14ac:dyDescent="0.45">
      <c r="A190" s="1496"/>
      <c r="B190" s="1496"/>
      <c r="C190" s="1496"/>
      <c r="D190" s="1497"/>
      <c r="E190" s="1497"/>
      <c r="F190" s="1497"/>
      <c r="G190" s="1496"/>
      <c r="H190" s="1496"/>
      <c r="I190" s="1496"/>
    </row>
    <row r="191" spans="1:9" ht="24.6" x14ac:dyDescent="0.45">
      <c r="A191" s="1496"/>
      <c r="B191" s="1496"/>
      <c r="C191" s="1496"/>
      <c r="D191" s="1497"/>
      <c r="E191" s="1497"/>
      <c r="F191" s="1497"/>
      <c r="G191" s="1496"/>
      <c r="H191" s="1496"/>
      <c r="I191" s="1496"/>
    </row>
    <row r="192" spans="1:9" ht="24.6" x14ac:dyDescent="0.45">
      <c r="A192" s="1496"/>
      <c r="B192" s="1496"/>
      <c r="C192" s="1496"/>
      <c r="D192" s="1497"/>
      <c r="E192" s="1497"/>
      <c r="F192" s="1497"/>
      <c r="G192" s="1496"/>
      <c r="H192" s="1496"/>
      <c r="I192" s="1496"/>
    </row>
    <row r="193" spans="1:9" ht="24.6" x14ac:dyDescent="0.45">
      <c r="A193" s="1496"/>
      <c r="B193" s="1496"/>
      <c r="C193" s="1496"/>
      <c r="D193" s="1497"/>
      <c r="E193" s="1497"/>
      <c r="F193" s="1497"/>
      <c r="G193" s="1496"/>
      <c r="H193" s="1496"/>
      <c r="I193" s="1496"/>
    </row>
    <row r="194" spans="1:9" ht="24.6" x14ac:dyDescent="0.45">
      <c r="A194" s="1496"/>
      <c r="B194" s="1496"/>
      <c r="C194" s="1496"/>
      <c r="D194" s="1497"/>
      <c r="E194" s="1497"/>
      <c r="F194" s="1497"/>
      <c r="G194" s="1496"/>
      <c r="H194" s="1496"/>
      <c r="I194" s="1496"/>
    </row>
    <row r="195" spans="1:9" ht="24.6" x14ac:dyDescent="0.45">
      <c r="A195" s="1496"/>
      <c r="B195" s="1496"/>
      <c r="C195" s="1496"/>
      <c r="D195" s="1497"/>
      <c r="E195" s="1497"/>
      <c r="F195" s="1497"/>
      <c r="G195" s="1496"/>
      <c r="H195" s="1496"/>
      <c r="I195" s="1496"/>
    </row>
    <row r="196" spans="1:9" ht="24.6" x14ac:dyDescent="0.45">
      <c r="A196" s="1496"/>
      <c r="B196" s="1496"/>
      <c r="C196" s="1496"/>
      <c r="D196" s="1497"/>
      <c r="E196" s="1497"/>
      <c r="F196" s="1497"/>
      <c r="G196" s="1496"/>
      <c r="H196" s="1496"/>
      <c r="I196" s="1496"/>
    </row>
    <row r="197" spans="1:9" ht="24.6" x14ac:dyDescent="0.45">
      <c r="A197" s="1496"/>
      <c r="B197" s="1496"/>
      <c r="C197" s="1496"/>
      <c r="D197" s="1497"/>
      <c r="E197" s="1497"/>
      <c r="F197" s="1497"/>
      <c r="G197" s="1496"/>
      <c r="H197" s="1496"/>
      <c r="I197" s="1496"/>
    </row>
    <row r="198" spans="1:9" ht="24.6" x14ac:dyDescent="0.45">
      <c r="A198" s="1496"/>
      <c r="B198" s="1496"/>
      <c r="C198" s="1496"/>
      <c r="D198" s="1497"/>
      <c r="E198" s="1497"/>
      <c r="F198" s="1497"/>
      <c r="G198" s="1496"/>
      <c r="H198" s="1496"/>
      <c r="I198" s="1496"/>
    </row>
    <row r="199" spans="1:9" ht="24.6" x14ac:dyDescent="0.45">
      <c r="A199" s="1496"/>
      <c r="B199" s="1496"/>
      <c r="C199" s="1496"/>
      <c r="D199" s="1497"/>
      <c r="E199" s="1497"/>
      <c r="F199" s="1497"/>
      <c r="G199" s="1496"/>
      <c r="H199" s="1496"/>
      <c r="I199" s="1496"/>
    </row>
    <row r="200" spans="1:9" ht="24.6" x14ac:dyDescent="0.45">
      <c r="A200" s="1496"/>
      <c r="B200" s="1496"/>
      <c r="C200" s="1496"/>
      <c r="D200" s="1497"/>
      <c r="E200" s="1497"/>
      <c r="F200" s="1497"/>
      <c r="G200" s="1496"/>
      <c r="H200" s="1496"/>
      <c r="I200" s="1496"/>
    </row>
    <row r="201" spans="1:9" ht="24.6" x14ac:dyDescent="0.45">
      <c r="A201" s="1496"/>
      <c r="B201" s="1496"/>
      <c r="C201" s="1496"/>
      <c r="D201" s="1497"/>
      <c r="E201" s="1497"/>
      <c r="F201" s="1497"/>
      <c r="G201" s="1496"/>
      <c r="H201" s="1496"/>
      <c r="I201" s="1496"/>
    </row>
    <row r="202" spans="1:9" ht="24.6" x14ac:dyDescent="0.45">
      <c r="A202" s="1496"/>
      <c r="B202" s="1496"/>
      <c r="C202" s="1496"/>
      <c r="D202" s="1497"/>
      <c r="E202" s="1497"/>
      <c r="F202" s="1497"/>
      <c r="G202" s="1496"/>
      <c r="H202" s="1496"/>
      <c r="I202" s="1496"/>
    </row>
    <row r="203" spans="1:9" ht="24.6" x14ac:dyDescent="0.45">
      <c r="A203" s="1496"/>
      <c r="B203" s="1496"/>
      <c r="C203" s="1496"/>
      <c r="D203" s="1497"/>
      <c r="E203" s="1497"/>
      <c r="F203" s="1497"/>
      <c r="G203" s="1496"/>
      <c r="H203" s="1496"/>
      <c r="I203" s="1496"/>
    </row>
    <row r="204" spans="1:9" ht="24.6" x14ac:dyDescent="0.45">
      <c r="A204" s="1496"/>
      <c r="B204" s="1496"/>
      <c r="C204" s="1496"/>
      <c r="D204" s="1497"/>
      <c r="E204" s="1497"/>
      <c r="F204" s="1497"/>
      <c r="G204" s="1496"/>
      <c r="H204" s="1496"/>
      <c r="I204" s="1496"/>
    </row>
    <row r="205" spans="1:9" ht="24.6" x14ac:dyDescent="0.45">
      <c r="A205" s="1496"/>
      <c r="B205" s="1496"/>
      <c r="C205" s="1496"/>
      <c r="D205" s="1497"/>
      <c r="E205" s="1497"/>
      <c r="F205" s="1497"/>
      <c r="G205" s="1496"/>
      <c r="H205" s="1496"/>
      <c r="I205" s="1496"/>
    </row>
    <row r="206" spans="1:9" ht="24.6" x14ac:dyDescent="0.45">
      <c r="A206" s="1496"/>
      <c r="B206" s="1496"/>
      <c r="C206" s="1496"/>
      <c r="D206" s="1497"/>
      <c r="E206" s="1497"/>
      <c r="F206" s="1497"/>
      <c r="G206" s="1496"/>
      <c r="H206" s="1496"/>
      <c r="I206" s="1496"/>
    </row>
    <row r="207" spans="1:9" ht="24.6" x14ac:dyDescent="0.45">
      <c r="A207" s="1496"/>
      <c r="B207" s="1496"/>
      <c r="C207" s="1496"/>
      <c r="D207" s="1497"/>
      <c r="E207" s="1497"/>
      <c r="F207" s="1497"/>
      <c r="G207" s="1496"/>
      <c r="H207" s="1496"/>
      <c r="I207" s="1496"/>
    </row>
    <row r="208" spans="1:9" ht="24.6" x14ac:dyDescent="0.45">
      <c r="A208" s="1496"/>
      <c r="B208" s="1496"/>
      <c r="C208" s="1496"/>
      <c r="D208" s="1497"/>
      <c r="E208" s="1497"/>
      <c r="F208" s="1497"/>
      <c r="G208" s="1496"/>
      <c r="H208" s="1496"/>
      <c r="I208" s="1496"/>
    </row>
    <row r="209" spans="1:9" ht="24.6" x14ac:dyDescent="0.45">
      <c r="A209" s="1496"/>
      <c r="B209" s="1496"/>
      <c r="C209" s="1496"/>
      <c r="D209" s="1497"/>
      <c r="E209" s="1497"/>
      <c r="F209" s="1497"/>
      <c r="G209" s="1496"/>
      <c r="H209" s="1496"/>
      <c r="I209" s="1496"/>
    </row>
    <row r="210" spans="1:9" ht="24.6" x14ac:dyDescent="0.45">
      <c r="A210" s="1496"/>
      <c r="B210" s="1496"/>
      <c r="C210" s="1496"/>
      <c r="D210" s="1497"/>
      <c r="E210" s="1497"/>
      <c r="F210" s="1497"/>
      <c r="G210" s="1496"/>
      <c r="H210" s="1496"/>
      <c r="I210" s="1496"/>
    </row>
    <row r="211" spans="1:9" ht="24.6" x14ac:dyDescent="0.45">
      <c r="A211" s="1496"/>
      <c r="B211" s="1496"/>
      <c r="C211" s="1496"/>
      <c r="D211" s="1497"/>
      <c r="E211" s="1497"/>
      <c r="F211" s="1497"/>
      <c r="G211" s="1496"/>
      <c r="H211" s="1496"/>
      <c r="I211" s="1496"/>
    </row>
    <row r="212" spans="1:9" ht="24.6" x14ac:dyDescent="0.45">
      <c r="A212" s="1496"/>
      <c r="B212" s="1496"/>
      <c r="C212" s="1496"/>
      <c r="D212" s="1497"/>
      <c r="E212" s="1497"/>
      <c r="F212" s="1497"/>
      <c r="G212" s="1496"/>
      <c r="H212" s="1496"/>
      <c r="I212" s="1496"/>
    </row>
    <row r="213" spans="1:9" ht="24.6" x14ac:dyDescent="0.45">
      <c r="A213" s="1496"/>
      <c r="B213" s="1496"/>
      <c r="C213" s="1496"/>
      <c r="D213" s="1497"/>
      <c r="E213" s="1497"/>
      <c r="F213" s="1497"/>
      <c r="G213" s="1496"/>
      <c r="H213" s="1496"/>
      <c r="I213" s="1496"/>
    </row>
    <row r="214" spans="1:9" ht="24.6" x14ac:dyDescent="0.45">
      <c r="A214" s="1496"/>
      <c r="B214" s="1496"/>
      <c r="C214" s="1496"/>
      <c r="D214" s="1497"/>
      <c r="E214" s="1497"/>
      <c r="F214" s="1497"/>
      <c r="G214" s="1496"/>
      <c r="H214" s="1496"/>
      <c r="I214" s="1496"/>
    </row>
    <row r="215" spans="1:9" ht="24.6" x14ac:dyDescent="0.45">
      <c r="A215" s="1496"/>
      <c r="B215" s="1496"/>
      <c r="C215" s="1496"/>
      <c r="D215" s="1497"/>
      <c r="E215" s="1497"/>
      <c r="F215" s="1497"/>
      <c r="G215" s="1496"/>
      <c r="H215" s="1496"/>
      <c r="I215" s="1496"/>
    </row>
    <row r="216" spans="1:9" ht="24.6" x14ac:dyDescent="0.45">
      <c r="A216" s="1496"/>
      <c r="B216" s="1496"/>
      <c r="C216" s="1496"/>
      <c r="D216" s="1497"/>
      <c r="E216" s="1497"/>
      <c r="F216" s="1497"/>
      <c r="G216" s="1496"/>
      <c r="H216" s="1496"/>
      <c r="I216" s="1496"/>
    </row>
    <row r="217" spans="1:9" ht="24.6" x14ac:dyDescent="0.45">
      <c r="A217" s="1496"/>
      <c r="B217" s="1496"/>
      <c r="C217" s="1496"/>
      <c r="D217" s="1497"/>
      <c r="E217" s="1497"/>
      <c r="F217" s="1497"/>
      <c r="G217" s="1496"/>
      <c r="H217" s="1496"/>
      <c r="I217" s="1496"/>
    </row>
    <row r="218" spans="1:9" ht="24.6" x14ac:dyDescent="0.45">
      <c r="A218" s="1496"/>
      <c r="B218" s="1496"/>
      <c r="C218" s="1496"/>
      <c r="D218" s="1497"/>
      <c r="E218" s="1497"/>
      <c r="F218" s="1497"/>
      <c r="G218" s="1496"/>
      <c r="H218" s="1496"/>
      <c r="I218" s="1496"/>
    </row>
    <row r="219" spans="1:9" ht="24.6" x14ac:dyDescent="0.45">
      <c r="A219" s="1496"/>
      <c r="B219" s="1496"/>
      <c r="C219" s="1496"/>
      <c r="D219" s="1497"/>
      <c r="E219" s="1497"/>
      <c r="F219" s="1497"/>
      <c r="G219" s="1496"/>
      <c r="H219" s="1496"/>
      <c r="I219" s="1496"/>
    </row>
    <row r="220" spans="1:9" ht="24.6" x14ac:dyDescent="0.45">
      <c r="A220" s="1496"/>
      <c r="B220" s="1496"/>
      <c r="C220" s="1496"/>
      <c r="D220" s="1497"/>
      <c r="E220" s="1497"/>
      <c r="F220" s="1497"/>
      <c r="G220" s="1496"/>
      <c r="H220" s="1496"/>
      <c r="I220" s="1496"/>
    </row>
    <row r="221" spans="1:9" ht="24.6" x14ac:dyDescent="0.45">
      <c r="A221" s="1496"/>
      <c r="B221" s="1496"/>
      <c r="C221" s="1496"/>
      <c r="D221" s="1497"/>
      <c r="E221" s="1497"/>
      <c r="F221" s="1497"/>
      <c r="G221" s="1496"/>
      <c r="H221" s="1496"/>
      <c r="I221" s="1496"/>
    </row>
    <row r="222" spans="1:9" ht="24.6" x14ac:dyDescent="0.45">
      <c r="A222" s="1496"/>
      <c r="B222" s="1496"/>
      <c r="C222" s="1496"/>
      <c r="D222" s="1497"/>
      <c r="E222" s="1497"/>
      <c r="F222" s="1497"/>
      <c r="G222" s="1496"/>
      <c r="H222" s="1496"/>
      <c r="I222" s="1496"/>
    </row>
    <row r="223" spans="1:9" ht="24.6" x14ac:dyDescent="0.45">
      <c r="A223" s="1496"/>
      <c r="B223" s="1496"/>
      <c r="C223" s="1496"/>
      <c r="D223" s="1497"/>
      <c r="E223" s="1497"/>
      <c r="F223" s="1497"/>
      <c r="G223" s="1496"/>
      <c r="H223" s="1496"/>
      <c r="I223" s="1496"/>
    </row>
    <row r="224" spans="1:9" ht="24.6" x14ac:dyDescent="0.45">
      <c r="A224" s="1496"/>
      <c r="B224" s="1496"/>
      <c r="C224" s="1496"/>
      <c r="D224" s="1497"/>
      <c r="E224" s="1497"/>
      <c r="F224" s="1497"/>
      <c r="G224" s="1496"/>
      <c r="H224" s="1496"/>
      <c r="I224" s="1496"/>
    </row>
    <row r="225" spans="1:9" ht="24.6" x14ac:dyDescent="0.45">
      <c r="A225" s="1496"/>
      <c r="B225" s="1496"/>
      <c r="C225" s="1496"/>
      <c r="D225" s="1497"/>
      <c r="E225" s="1497"/>
      <c r="F225" s="1497"/>
      <c r="G225" s="1496"/>
      <c r="H225" s="1496"/>
      <c r="I225" s="1496"/>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election activeCell="M1" sqref="M1"/>
    </sheetView>
  </sheetViews>
  <sheetFormatPr defaultColWidth="9" defaultRowHeight="16.2" x14ac:dyDescent="0.3"/>
  <cols>
    <col min="1" max="1" width="12.21875" style="174" customWidth="1"/>
    <col min="2" max="3" width="11" style="174" customWidth="1"/>
    <col min="4" max="6" width="11" style="1493"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x14ac:dyDescent="0.3">
      <c r="A1" s="153" t="s">
        <v>1095</v>
      </c>
      <c r="B1" s="306"/>
      <c r="D1" s="306"/>
      <c r="E1" s="306"/>
      <c r="F1" s="306"/>
      <c r="I1" s="1721" t="s">
        <v>878</v>
      </c>
      <c r="J1" s="1721"/>
      <c r="K1" s="1722" t="s">
        <v>2383</v>
      </c>
      <c r="L1" s="1723"/>
      <c r="M1" s="73" t="s">
        <v>880</v>
      </c>
    </row>
    <row r="2" spans="1:13" s="314" customFormat="1" ht="21" customHeight="1" x14ac:dyDescent="0.3">
      <c r="A2" s="153" t="s">
        <v>2384</v>
      </c>
      <c r="B2" s="156" t="s">
        <v>2385</v>
      </c>
      <c r="D2" s="311"/>
      <c r="E2" s="311"/>
      <c r="F2" s="311"/>
      <c r="G2" s="156"/>
      <c r="I2" s="1721" t="s">
        <v>1163</v>
      </c>
      <c r="J2" s="1721"/>
      <c r="K2" s="1721" t="s">
        <v>2386</v>
      </c>
      <c r="L2" s="1721"/>
    </row>
    <row r="3" spans="1:13" s="1486" customFormat="1" ht="37.5" customHeight="1" x14ac:dyDescent="0.3">
      <c r="A3" s="1724" t="s">
        <v>2387</v>
      </c>
      <c r="B3" s="1725"/>
      <c r="C3" s="1725"/>
      <c r="D3" s="1725"/>
      <c r="E3" s="1725"/>
      <c r="F3" s="1725"/>
      <c r="G3" s="1725"/>
      <c r="H3" s="1725"/>
      <c r="I3" s="1725"/>
      <c r="J3" s="1725"/>
      <c r="K3" s="1725"/>
      <c r="L3" s="1725"/>
    </row>
    <row r="4" spans="1:13" ht="21" customHeight="1" thickBot="1" x14ac:dyDescent="0.35">
      <c r="A4" s="1487"/>
      <c r="B4" s="1487"/>
      <c r="C4" s="1487"/>
      <c r="D4" s="1487"/>
      <c r="E4" s="1487"/>
      <c r="F4" s="1719" t="s">
        <v>2450</v>
      </c>
      <c r="G4" s="1719"/>
      <c r="H4" s="1719"/>
      <c r="I4" s="1487"/>
      <c r="J4" s="1487"/>
      <c r="K4" s="1720" t="s">
        <v>2388</v>
      </c>
      <c r="L4" s="1720"/>
    </row>
    <row r="5" spans="1:13" s="1488" customFormat="1" ht="37.200000000000003" customHeight="1" x14ac:dyDescent="0.3">
      <c r="A5" s="2483" t="s">
        <v>2389</v>
      </c>
      <c r="B5" s="1730" t="s">
        <v>1435</v>
      </c>
      <c r="C5" s="1733" t="s">
        <v>2390</v>
      </c>
      <c r="D5" s="1734"/>
      <c r="E5" s="1734"/>
      <c r="F5" s="1734"/>
      <c r="G5" s="1734"/>
      <c r="H5" s="1734"/>
      <c r="I5" s="1734"/>
      <c r="J5" s="1735" t="s">
        <v>2391</v>
      </c>
      <c r="K5" s="1736"/>
      <c r="L5" s="2484"/>
    </row>
    <row r="6" spans="1:13" s="1488" customFormat="1" ht="37.200000000000003" customHeight="1" x14ac:dyDescent="0.3">
      <c r="A6" s="2485"/>
      <c r="B6" s="1731"/>
      <c r="C6" s="1737" t="s">
        <v>1039</v>
      </c>
      <c r="D6" s="1739" t="s">
        <v>2392</v>
      </c>
      <c r="E6" s="1739"/>
      <c r="F6" s="1739"/>
      <c r="G6" s="1739" t="s">
        <v>2393</v>
      </c>
      <c r="H6" s="1739"/>
      <c r="I6" s="1739"/>
      <c r="J6" s="1739" t="s">
        <v>2394</v>
      </c>
      <c r="K6" s="1739"/>
      <c r="L6" s="2486"/>
    </row>
    <row r="7" spans="1:13" s="1488" customFormat="1" ht="37.200000000000003" customHeight="1" thickBot="1" x14ac:dyDescent="0.35">
      <c r="A7" s="2487"/>
      <c r="B7" s="1732"/>
      <c r="C7" s="1738"/>
      <c r="D7" s="1489" t="s">
        <v>1107</v>
      </c>
      <c r="E7" s="1489" t="s">
        <v>2395</v>
      </c>
      <c r="F7" s="1489" t="s">
        <v>2396</v>
      </c>
      <c r="G7" s="1489" t="s">
        <v>1107</v>
      </c>
      <c r="H7" s="1489" t="s">
        <v>2395</v>
      </c>
      <c r="I7" s="1489" t="s">
        <v>2396</v>
      </c>
      <c r="J7" s="1489" t="s">
        <v>1107</v>
      </c>
      <c r="K7" s="1489" t="s">
        <v>2395</v>
      </c>
      <c r="L7" s="2488" t="s">
        <v>2396</v>
      </c>
    </row>
    <row r="8" spans="1:13" s="1488" customFormat="1" ht="43.95" customHeight="1" thickBot="1" x14ac:dyDescent="0.35">
      <c r="A8" s="2489" t="s">
        <v>2049</v>
      </c>
      <c r="B8" s="1211">
        <f>C8+J8</f>
        <v>20</v>
      </c>
      <c r="C8" s="1211">
        <f>D8+G8</f>
        <v>20</v>
      </c>
      <c r="D8" s="1211">
        <f>SUM(E8:F8)</f>
        <v>0</v>
      </c>
      <c r="E8" s="1204">
        <v>0</v>
      </c>
      <c r="F8" s="1204">
        <v>0</v>
      </c>
      <c r="G8" s="1211">
        <f>SUM(H8:I8)</f>
        <v>20</v>
      </c>
      <c r="H8" s="1204">
        <v>20</v>
      </c>
      <c r="I8" s="1204">
        <v>0</v>
      </c>
      <c r="J8" s="1211">
        <f>SUM(K8:L8)</f>
        <v>0</v>
      </c>
      <c r="K8" s="1204">
        <v>0</v>
      </c>
      <c r="L8" s="2490">
        <v>0</v>
      </c>
    </row>
    <row r="9" spans="1:13" s="1488" customFormat="1" ht="43.95" customHeight="1" thickBot="1" x14ac:dyDescent="0.35">
      <c r="A9" s="2491" t="s">
        <v>2397</v>
      </c>
      <c r="B9" s="1211">
        <f t="shared" ref="B9:B11" si="0">C9+J9</f>
        <v>0</v>
      </c>
      <c r="C9" s="1211">
        <f t="shared" ref="C9:C11" si="1">D9+G9</f>
        <v>0</v>
      </c>
      <c r="D9" s="1211">
        <f t="shared" ref="D9:D11" si="2">SUM(E9:F9)</f>
        <v>0</v>
      </c>
      <c r="E9" s="1204">
        <v>0</v>
      </c>
      <c r="F9" s="1204">
        <v>0</v>
      </c>
      <c r="G9" s="1211">
        <f t="shared" ref="G9:G11" si="3">SUM(H9:I9)</f>
        <v>0</v>
      </c>
      <c r="H9" s="1204">
        <v>0</v>
      </c>
      <c r="I9" s="1204">
        <v>0</v>
      </c>
      <c r="J9" s="1211">
        <f t="shared" ref="J9:J11" si="4">SUM(K9:L9)</f>
        <v>0</v>
      </c>
      <c r="K9" s="1204">
        <v>0</v>
      </c>
      <c r="L9" s="2490">
        <v>0</v>
      </c>
    </row>
    <row r="10" spans="1:13" s="1488" customFormat="1" ht="43.95" customHeight="1" thickBot="1" x14ac:dyDescent="0.35">
      <c r="A10" s="2491" t="s">
        <v>2398</v>
      </c>
      <c r="B10" s="1211">
        <f t="shared" si="0"/>
        <v>20</v>
      </c>
      <c r="C10" s="1211">
        <f t="shared" si="1"/>
        <v>20</v>
      </c>
      <c r="D10" s="1211">
        <f t="shared" si="2"/>
        <v>0</v>
      </c>
      <c r="E10" s="1204">
        <v>0</v>
      </c>
      <c r="F10" s="1204">
        <v>0</v>
      </c>
      <c r="G10" s="1211">
        <f t="shared" si="3"/>
        <v>20</v>
      </c>
      <c r="H10" s="1204">
        <v>20</v>
      </c>
      <c r="I10" s="1204">
        <v>0</v>
      </c>
      <c r="J10" s="1211">
        <f t="shared" si="4"/>
        <v>0</v>
      </c>
      <c r="K10" s="1204">
        <v>0</v>
      </c>
      <c r="L10" s="2490">
        <v>0</v>
      </c>
    </row>
    <row r="11" spans="1:13" s="1488" customFormat="1" ht="43.95" customHeight="1" thickBot="1" x14ac:dyDescent="0.35">
      <c r="A11" s="2492" t="s">
        <v>2399</v>
      </c>
      <c r="B11" s="2493">
        <f t="shared" si="0"/>
        <v>0</v>
      </c>
      <c r="C11" s="2493">
        <f t="shared" si="1"/>
        <v>0</v>
      </c>
      <c r="D11" s="2493">
        <f t="shared" si="2"/>
        <v>0</v>
      </c>
      <c r="E11" s="2494">
        <v>0</v>
      </c>
      <c r="F11" s="2494">
        <v>0</v>
      </c>
      <c r="G11" s="2493">
        <f t="shared" si="3"/>
        <v>0</v>
      </c>
      <c r="H11" s="2494">
        <v>0</v>
      </c>
      <c r="I11" s="2494">
        <v>0</v>
      </c>
      <c r="J11" s="2493">
        <f t="shared" si="4"/>
        <v>0</v>
      </c>
      <c r="K11" s="2494">
        <v>0</v>
      </c>
      <c r="L11" s="2495">
        <v>0</v>
      </c>
    </row>
    <row r="12" spans="1:13" x14ac:dyDescent="0.3">
      <c r="A12" s="173" t="s">
        <v>973</v>
      </c>
      <c r="C12" s="173" t="s">
        <v>974</v>
      </c>
      <c r="E12" s="173" t="s">
        <v>1015</v>
      </c>
      <c r="H12" s="1494" t="s">
        <v>975</v>
      </c>
      <c r="L12" s="1495" t="s">
        <v>2449</v>
      </c>
    </row>
    <row r="13" spans="1:13" x14ac:dyDescent="0.3">
      <c r="E13" s="174" t="s">
        <v>1016</v>
      </c>
      <c r="K13" s="1720"/>
      <c r="L13" s="1720"/>
    </row>
    <row r="14" spans="1:13" x14ac:dyDescent="0.3">
      <c r="A14" s="173"/>
    </row>
    <row r="15" spans="1:13" ht="21.75" customHeight="1" x14ac:dyDescent="0.3">
      <c r="A15" s="174" t="s">
        <v>2400</v>
      </c>
    </row>
    <row r="16" spans="1:13" ht="19.95" customHeight="1" x14ac:dyDescent="0.3">
      <c r="A16" s="1726" t="s">
        <v>2401</v>
      </c>
      <c r="B16" s="1726"/>
      <c r="C16" s="1726"/>
      <c r="D16" s="1726"/>
      <c r="E16" s="1726"/>
      <c r="F16" s="1726"/>
      <c r="G16" s="1726"/>
      <c r="H16" s="1726"/>
      <c r="I16" s="1726"/>
      <c r="J16" s="1726"/>
      <c r="K16" s="1726"/>
      <c r="L16" s="1726"/>
    </row>
    <row r="17" spans="1:12" ht="17.399999999999999" customHeight="1" x14ac:dyDescent="0.3">
      <c r="A17" s="1727" t="s">
        <v>1119</v>
      </c>
      <c r="B17" s="1727"/>
      <c r="C17" s="1727"/>
      <c r="D17" s="1727"/>
      <c r="E17" s="1727"/>
      <c r="F17" s="1727"/>
      <c r="G17" s="1727"/>
      <c r="H17" s="1727"/>
      <c r="I17" s="1727"/>
      <c r="J17" s="1727"/>
      <c r="K17" s="1727"/>
      <c r="L17" s="1727"/>
    </row>
    <row r="18" spans="1:12" ht="17.399999999999999" customHeight="1" x14ac:dyDescent="0.3">
      <c r="A18" s="1727" t="s">
        <v>2402</v>
      </c>
      <c r="B18" s="1727"/>
      <c r="C18" s="1727"/>
      <c r="D18" s="1727"/>
      <c r="E18" s="1727"/>
      <c r="F18" s="1727"/>
      <c r="G18" s="1727"/>
      <c r="H18" s="1727"/>
      <c r="I18" s="1727"/>
      <c r="J18" s="1727"/>
      <c r="K18" s="1727"/>
      <c r="L18" s="1727"/>
    </row>
    <row r="19" spans="1:12" ht="21" customHeight="1" x14ac:dyDescent="0.45">
      <c r="A19" s="1496"/>
      <c r="B19" s="1496"/>
      <c r="C19" s="1496"/>
      <c r="D19" s="1497"/>
      <c r="E19" s="1497"/>
      <c r="F19" s="1498"/>
      <c r="G19" s="1496"/>
      <c r="H19" s="1496"/>
      <c r="I19" s="1496"/>
      <c r="J19" s="1496"/>
      <c r="K19" s="1496"/>
    </row>
    <row r="20" spans="1:12" ht="21" customHeight="1" x14ac:dyDescent="0.45">
      <c r="A20" s="1496"/>
      <c r="B20" s="1496"/>
      <c r="C20" s="1496"/>
      <c r="D20" s="1497"/>
      <c r="E20" s="1497"/>
      <c r="F20" s="1497"/>
      <c r="G20" s="1496"/>
      <c r="H20" s="1496"/>
      <c r="I20" s="1496"/>
      <c r="J20" s="1496"/>
      <c r="K20" s="1496"/>
    </row>
    <row r="21" spans="1:12" ht="21" customHeight="1" x14ac:dyDescent="0.45">
      <c r="A21" s="1496"/>
      <c r="B21" s="1496"/>
      <c r="C21" s="1496"/>
      <c r="D21" s="1497"/>
      <c r="E21" s="1497"/>
      <c r="F21" s="1497"/>
      <c r="G21" s="1496"/>
      <c r="H21" s="1496"/>
      <c r="I21" s="1496"/>
      <c r="J21" s="1496"/>
      <c r="K21" s="1496"/>
    </row>
    <row r="22" spans="1:12" ht="21" customHeight="1" x14ac:dyDescent="0.45">
      <c r="A22" s="1496"/>
      <c r="B22" s="1496"/>
      <c r="C22" s="1496"/>
      <c r="D22" s="1497"/>
      <c r="E22" s="1497"/>
      <c r="F22" s="1497"/>
      <c r="G22" s="1496"/>
      <c r="H22" s="1496"/>
      <c r="I22" s="1496"/>
      <c r="J22" s="1496"/>
      <c r="K22" s="1496"/>
    </row>
    <row r="23" spans="1:12" ht="21" customHeight="1" x14ac:dyDescent="0.45">
      <c r="A23" s="1496"/>
      <c r="B23" s="1496"/>
      <c r="C23" s="1496"/>
      <c r="D23" s="1497"/>
      <c r="E23" s="1497"/>
      <c r="F23" s="1497"/>
      <c r="G23" s="1496"/>
      <c r="H23" s="1496"/>
      <c r="I23" s="1496"/>
      <c r="J23" s="1496"/>
      <c r="K23" s="1496"/>
    </row>
    <row r="24" spans="1:12" ht="21" customHeight="1" x14ac:dyDescent="0.45">
      <c r="A24" s="1496"/>
      <c r="B24" s="1496"/>
      <c r="C24" s="1496"/>
      <c r="D24" s="1497"/>
      <c r="E24" s="1497"/>
      <c r="F24" s="1497"/>
      <c r="G24" s="1496"/>
      <c r="H24" s="1496"/>
      <c r="I24" s="1496"/>
      <c r="J24" s="1496"/>
      <c r="K24" s="1496"/>
    </row>
    <row r="25" spans="1:12" ht="21" customHeight="1" x14ac:dyDescent="0.45">
      <c r="A25" s="1496"/>
      <c r="B25" s="1496"/>
      <c r="C25" s="1496"/>
      <c r="D25" s="1497"/>
      <c r="E25" s="1497"/>
      <c r="F25" s="1497"/>
      <c r="G25" s="1496"/>
      <c r="H25" s="1496"/>
      <c r="I25" s="1496"/>
      <c r="J25" s="1496"/>
      <c r="K25" s="1496"/>
    </row>
    <row r="26" spans="1:12" ht="21" customHeight="1" x14ac:dyDescent="0.45">
      <c r="A26" s="1496"/>
      <c r="B26" s="1496"/>
      <c r="C26" s="1496"/>
      <c r="D26" s="1497"/>
      <c r="E26" s="1497"/>
      <c r="F26" s="1497"/>
      <c r="G26" s="1496"/>
      <c r="H26" s="1496"/>
      <c r="I26" s="1496"/>
      <c r="J26" s="1496"/>
      <c r="K26" s="1496"/>
    </row>
    <row r="27" spans="1:12" ht="21" customHeight="1" x14ac:dyDescent="0.45">
      <c r="A27" s="1496"/>
      <c r="B27" s="1496"/>
      <c r="C27" s="1496"/>
      <c r="D27" s="1497"/>
      <c r="E27" s="1497"/>
      <c r="F27" s="1497"/>
      <c r="G27" s="1496"/>
      <c r="H27" s="1496"/>
      <c r="I27" s="1496"/>
      <c r="J27" s="1496"/>
      <c r="K27" s="1496"/>
    </row>
    <row r="28" spans="1:12" ht="21" customHeight="1" x14ac:dyDescent="0.45">
      <c r="A28" s="1496"/>
      <c r="B28" s="1496"/>
      <c r="C28" s="1496"/>
      <c r="D28" s="1497"/>
      <c r="E28" s="1497"/>
      <c r="F28" s="1497"/>
      <c r="G28" s="1496"/>
      <c r="H28" s="1496"/>
      <c r="I28" s="1496"/>
    </row>
    <row r="29" spans="1:12" ht="21" customHeight="1" x14ac:dyDescent="0.45">
      <c r="A29" s="1496"/>
      <c r="B29" s="1496"/>
      <c r="C29" s="1496"/>
      <c r="D29" s="1497"/>
      <c r="E29" s="1497"/>
      <c r="F29" s="1497"/>
      <c r="G29" s="1496"/>
      <c r="H29" s="1496"/>
      <c r="I29" s="1496"/>
    </row>
    <row r="30" spans="1:12" ht="21" customHeight="1" x14ac:dyDescent="0.45">
      <c r="A30" s="1496"/>
      <c r="B30" s="1496"/>
      <c r="C30" s="1496"/>
      <c r="D30" s="1497"/>
      <c r="E30" s="1497"/>
      <c r="F30" s="1497"/>
      <c r="G30" s="1496"/>
      <c r="H30" s="1496"/>
      <c r="I30" s="1496"/>
    </row>
    <row r="31" spans="1:12" ht="21" customHeight="1" x14ac:dyDescent="0.45">
      <c r="A31" s="1496"/>
      <c r="B31" s="1496"/>
      <c r="C31" s="1496"/>
      <c r="D31" s="1497"/>
      <c r="E31" s="1497"/>
      <c r="F31" s="1497"/>
      <c r="G31" s="1496"/>
      <c r="H31" s="1496"/>
      <c r="I31" s="1496"/>
    </row>
    <row r="32" spans="1:12" ht="21" customHeight="1" x14ac:dyDescent="0.45">
      <c r="A32" s="1496"/>
      <c r="B32" s="1496"/>
      <c r="C32" s="1496"/>
      <c r="D32" s="1497"/>
      <c r="E32" s="1497"/>
      <c r="F32" s="1497"/>
      <c r="G32" s="1496"/>
      <c r="H32" s="1496"/>
      <c r="I32" s="1496"/>
    </row>
    <row r="33" spans="1:9" ht="21" customHeight="1" x14ac:dyDescent="0.45">
      <c r="A33" s="1496"/>
      <c r="B33" s="1496"/>
      <c r="C33" s="1496"/>
      <c r="D33" s="1497"/>
      <c r="E33" s="1497"/>
      <c r="F33" s="1497"/>
      <c r="G33" s="1496"/>
      <c r="H33" s="1496"/>
      <c r="I33" s="1496"/>
    </row>
    <row r="34" spans="1:9" ht="21" customHeight="1" x14ac:dyDescent="0.45">
      <c r="A34" s="1496"/>
      <c r="B34" s="1496"/>
      <c r="C34" s="1496"/>
      <c r="D34" s="1497"/>
      <c r="E34" s="1497"/>
      <c r="F34" s="1497"/>
      <c r="G34" s="1496"/>
      <c r="H34" s="1496"/>
      <c r="I34" s="1496"/>
    </row>
    <row r="35" spans="1:9" ht="21" customHeight="1" x14ac:dyDescent="0.45">
      <c r="A35" s="1496"/>
      <c r="B35" s="1496"/>
      <c r="C35" s="1496"/>
      <c r="D35" s="1497"/>
      <c r="E35" s="1497"/>
      <c r="F35" s="1497"/>
      <c r="G35" s="1496"/>
      <c r="H35" s="1496"/>
      <c r="I35" s="1496"/>
    </row>
    <row r="36" spans="1:9" ht="21" customHeight="1" x14ac:dyDescent="0.45">
      <c r="A36" s="1496"/>
      <c r="B36" s="1496"/>
      <c r="C36" s="1496"/>
      <c r="D36" s="1497"/>
      <c r="E36" s="1497"/>
      <c r="F36" s="1497"/>
      <c r="G36" s="1496"/>
      <c r="H36" s="1496"/>
      <c r="I36" s="1496"/>
    </row>
    <row r="37" spans="1:9" ht="21" customHeight="1" x14ac:dyDescent="0.45">
      <c r="A37" s="1496"/>
      <c r="B37" s="1496"/>
      <c r="C37" s="1496"/>
      <c r="D37" s="1497"/>
      <c r="E37" s="1497"/>
      <c r="F37" s="1497"/>
      <c r="G37" s="1496"/>
      <c r="H37" s="1496"/>
      <c r="I37" s="1496"/>
    </row>
    <row r="38" spans="1:9" ht="24.6" x14ac:dyDescent="0.45">
      <c r="A38" s="1496"/>
      <c r="B38" s="1496"/>
      <c r="C38" s="1496"/>
      <c r="D38" s="1497"/>
      <c r="E38" s="1497"/>
      <c r="F38" s="1497"/>
      <c r="G38" s="1496"/>
      <c r="H38" s="1496"/>
      <c r="I38" s="1496"/>
    </row>
    <row r="39" spans="1:9" ht="24.6" x14ac:dyDescent="0.45">
      <c r="A39" s="1496"/>
      <c r="B39" s="1496"/>
      <c r="C39" s="1496"/>
      <c r="D39" s="1497"/>
      <c r="E39" s="1497"/>
      <c r="F39" s="1497"/>
      <c r="G39" s="1496"/>
      <c r="H39" s="1496"/>
      <c r="I39" s="1496"/>
    </row>
    <row r="40" spans="1:9" ht="24.6" x14ac:dyDescent="0.45">
      <c r="A40" s="1496"/>
      <c r="B40" s="1496"/>
      <c r="C40" s="1496"/>
      <c r="D40" s="1497"/>
      <c r="E40" s="1497"/>
      <c r="F40" s="1497"/>
      <c r="G40" s="1496"/>
      <c r="H40" s="1496"/>
      <c r="I40" s="1496"/>
    </row>
    <row r="41" spans="1:9" ht="24.6" x14ac:dyDescent="0.45">
      <c r="A41" s="1496"/>
      <c r="B41" s="1496"/>
      <c r="C41" s="1496"/>
      <c r="D41" s="1497"/>
      <c r="E41" s="1497"/>
      <c r="F41" s="1497"/>
      <c r="G41" s="1496"/>
      <c r="H41" s="1496"/>
      <c r="I41" s="1496"/>
    </row>
    <row r="42" spans="1:9" ht="24.6" x14ac:dyDescent="0.45">
      <c r="A42" s="1496"/>
      <c r="B42" s="1496"/>
      <c r="C42" s="1496"/>
      <c r="D42" s="1497"/>
      <c r="E42" s="1497"/>
      <c r="F42" s="1497"/>
      <c r="G42" s="1496"/>
      <c r="H42" s="1496"/>
      <c r="I42" s="1496"/>
    </row>
    <row r="43" spans="1:9" ht="24.6" x14ac:dyDescent="0.45">
      <c r="A43" s="1496"/>
      <c r="B43" s="1496"/>
      <c r="C43" s="1496"/>
      <c r="D43" s="1497"/>
      <c r="E43" s="1497"/>
      <c r="F43" s="1497"/>
      <c r="G43" s="1496"/>
      <c r="H43" s="1496"/>
      <c r="I43" s="1496"/>
    </row>
    <row r="44" spans="1:9" ht="24.6" x14ac:dyDescent="0.45">
      <c r="A44" s="1496"/>
      <c r="B44" s="1496"/>
      <c r="C44" s="1496"/>
      <c r="D44" s="1497"/>
      <c r="E44" s="1497"/>
      <c r="F44" s="1497"/>
      <c r="G44" s="1496"/>
      <c r="H44" s="1496"/>
      <c r="I44" s="1496"/>
    </row>
    <row r="45" spans="1:9" ht="24.6" x14ac:dyDescent="0.45">
      <c r="A45" s="1496"/>
      <c r="B45" s="1496"/>
      <c r="C45" s="1496"/>
      <c r="D45" s="1497"/>
      <c r="E45" s="1497"/>
      <c r="F45" s="1497"/>
      <c r="G45" s="1496"/>
      <c r="H45" s="1496"/>
      <c r="I45" s="1496"/>
    </row>
    <row r="46" spans="1:9" ht="24.6" x14ac:dyDescent="0.45">
      <c r="A46" s="1496"/>
      <c r="B46" s="1496"/>
      <c r="C46" s="1496"/>
      <c r="D46" s="1497"/>
      <c r="E46" s="1497"/>
      <c r="F46" s="1497"/>
      <c r="G46" s="1496"/>
      <c r="H46" s="1496"/>
      <c r="I46" s="1496"/>
    </row>
    <row r="47" spans="1:9" ht="24.6" x14ac:dyDescent="0.45">
      <c r="A47" s="1496"/>
      <c r="B47" s="1496"/>
      <c r="C47" s="1496"/>
      <c r="D47" s="1497"/>
      <c r="E47" s="1497"/>
      <c r="F47" s="1497"/>
      <c r="G47" s="1496"/>
      <c r="H47" s="1496"/>
      <c r="I47" s="1496"/>
    </row>
    <row r="48" spans="1:9" ht="24.6" x14ac:dyDescent="0.45">
      <c r="A48" s="1496"/>
      <c r="B48" s="1496"/>
      <c r="C48" s="1496"/>
      <c r="D48" s="1497"/>
      <c r="E48" s="1497"/>
      <c r="F48" s="1497"/>
      <c r="G48" s="1496"/>
      <c r="H48" s="1496"/>
      <c r="I48" s="1496"/>
    </row>
    <row r="49" spans="1:9" ht="24.6" x14ac:dyDescent="0.45">
      <c r="A49" s="1496"/>
      <c r="B49" s="1496"/>
      <c r="C49" s="1496"/>
      <c r="D49" s="1497"/>
      <c r="E49" s="1497"/>
      <c r="F49" s="1497"/>
      <c r="G49" s="1496"/>
      <c r="H49" s="1496"/>
      <c r="I49" s="1496"/>
    </row>
    <row r="50" spans="1:9" ht="24.6" x14ac:dyDescent="0.45">
      <c r="A50" s="1496"/>
      <c r="B50" s="1496"/>
      <c r="C50" s="1496"/>
      <c r="D50" s="1497"/>
      <c r="E50" s="1497"/>
      <c r="F50" s="1497"/>
      <c r="G50" s="1496"/>
      <c r="H50" s="1496"/>
      <c r="I50" s="1496"/>
    </row>
    <row r="51" spans="1:9" ht="24.6" x14ac:dyDescent="0.45">
      <c r="A51" s="1496"/>
      <c r="B51" s="1496"/>
      <c r="C51" s="1496"/>
      <c r="D51" s="1497"/>
      <c r="E51" s="1497"/>
      <c r="F51" s="1497"/>
      <c r="G51" s="1496"/>
      <c r="H51" s="1496"/>
      <c r="I51" s="1496"/>
    </row>
    <row r="52" spans="1:9" ht="24.6" x14ac:dyDescent="0.45">
      <c r="A52" s="1496"/>
      <c r="B52" s="1496"/>
      <c r="C52" s="1496"/>
      <c r="D52" s="1497"/>
      <c r="E52" s="1497"/>
      <c r="F52" s="1497"/>
      <c r="G52" s="1496"/>
      <c r="H52" s="1496"/>
      <c r="I52" s="1496"/>
    </row>
    <row r="53" spans="1:9" ht="24.6" x14ac:dyDescent="0.45">
      <c r="A53" s="1496"/>
      <c r="B53" s="1496"/>
      <c r="C53" s="1496"/>
      <c r="D53" s="1497"/>
      <c r="E53" s="1497"/>
      <c r="F53" s="1497"/>
      <c r="G53" s="1496"/>
      <c r="H53" s="1496"/>
      <c r="I53" s="1496"/>
    </row>
    <row r="54" spans="1:9" ht="24.6" x14ac:dyDescent="0.45">
      <c r="A54" s="1496"/>
      <c r="B54" s="1496"/>
      <c r="C54" s="1496"/>
      <c r="D54" s="1497"/>
      <c r="E54" s="1497"/>
      <c r="F54" s="1497"/>
      <c r="G54" s="1496"/>
      <c r="H54" s="1496"/>
      <c r="I54" s="1496"/>
    </row>
    <row r="55" spans="1:9" ht="24.6" x14ac:dyDescent="0.45">
      <c r="A55" s="1496"/>
      <c r="B55" s="1496"/>
      <c r="C55" s="1496"/>
      <c r="D55" s="1497"/>
      <c r="E55" s="1497"/>
      <c r="F55" s="1497"/>
      <c r="G55" s="1496"/>
      <c r="H55" s="1496"/>
      <c r="I55" s="1496"/>
    </row>
    <row r="56" spans="1:9" ht="24.6" x14ac:dyDescent="0.45">
      <c r="A56" s="1496"/>
      <c r="B56" s="1496"/>
      <c r="C56" s="1496"/>
      <c r="D56" s="1497"/>
      <c r="E56" s="1497"/>
      <c r="F56" s="1497"/>
      <c r="G56" s="1496"/>
      <c r="H56" s="1496"/>
      <c r="I56" s="1496"/>
    </row>
    <row r="57" spans="1:9" ht="24.6" x14ac:dyDescent="0.45">
      <c r="A57" s="1496"/>
      <c r="B57" s="1496"/>
      <c r="C57" s="1496"/>
      <c r="D57" s="1497"/>
      <c r="E57" s="1497"/>
      <c r="F57" s="1497"/>
      <c r="G57" s="1496"/>
      <c r="H57" s="1496"/>
      <c r="I57" s="1496"/>
    </row>
    <row r="58" spans="1:9" ht="24.6" x14ac:dyDescent="0.45">
      <c r="A58" s="1496"/>
      <c r="B58" s="1496"/>
      <c r="C58" s="1496"/>
      <c r="D58" s="1497"/>
      <c r="E58" s="1497"/>
      <c r="F58" s="1497"/>
      <c r="G58" s="1496"/>
      <c r="H58" s="1496"/>
      <c r="I58" s="1496"/>
    </row>
    <row r="59" spans="1:9" ht="24.6" x14ac:dyDescent="0.45">
      <c r="A59" s="1496"/>
      <c r="B59" s="1496"/>
      <c r="C59" s="1496"/>
      <c r="D59" s="1497"/>
      <c r="E59" s="1497"/>
      <c r="F59" s="1497"/>
      <c r="G59" s="1496"/>
      <c r="H59" s="1496"/>
      <c r="I59" s="1496"/>
    </row>
    <row r="60" spans="1:9" ht="24.6" x14ac:dyDescent="0.45">
      <c r="A60" s="1496"/>
      <c r="B60" s="1496"/>
      <c r="C60" s="1496"/>
      <c r="D60" s="1497"/>
      <c r="E60" s="1497"/>
      <c r="F60" s="1497"/>
      <c r="G60" s="1496"/>
      <c r="H60" s="1496"/>
      <c r="I60" s="1496"/>
    </row>
    <row r="61" spans="1:9" ht="24.6" x14ac:dyDescent="0.45">
      <c r="A61" s="1496"/>
      <c r="B61" s="1496"/>
      <c r="C61" s="1496"/>
      <c r="D61" s="1497"/>
      <c r="E61" s="1497"/>
      <c r="F61" s="1497"/>
      <c r="G61" s="1496"/>
      <c r="H61" s="1496"/>
      <c r="I61" s="1496"/>
    </row>
    <row r="62" spans="1:9" ht="24.6" x14ac:dyDescent="0.45">
      <c r="A62" s="1496"/>
      <c r="B62" s="1496"/>
      <c r="C62" s="1496"/>
      <c r="D62" s="1497"/>
      <c r="E62" s="1497"/>
      <c r="F62" s="1497"/>
      <c r="G62" s="1496"/>
      <c r="H62" s="1496"/>
      <c r="I62" s="1496"/>
    </row>
    <row r="63" spans="1:9" ht="24.6" x14ac:dyDescent="0.45">
      <c r="A63" s="1496"/>
      <c r="B63" s="1496"/>
      <c r="C63" s="1496"/>
      <c r="D63" s="1497"/>
      <c r="E63" s="1497"/>
      <c r="F63" s="1497"/>
      <c r="G63" s="1496"/>
      <c r="H63" s="1496"/>
      <c r="I63" s="1496"/>
    </row>
    <row r="64" spans="1:9" ht="24.6" x14ac:dyDescent="0.45">
      <c r="A64" s="1496"/>
      <c r="B64" s="1496"/>
      <c r="C64" s="1496"/>
      <c r="D64" s="1497"/>
      <c r="E64" s="1497"/>
      <c r="F64" s="1497"/>
      <c r="G64" s="1496"/>
      <c r="H64" s="1496"/>
      <c r="I64" s="1496"/>
    </row>
    <row r="65" spans="1:9" ht="24.6" x14ac:dyDescent="0.45">
      <c r="A65" s="1496"/>
      <c r="B65" s="1496"/>
      <c r="C65" s="1496"/>
      <c r="D65" s="1497"/>
      <c r="E65" s="1497"/>
      <c r="F65" s="1497"/>
      <c r="G65" s="1496"/>
      <c r="H65" s="1496"/>
      <c r="I65" s="1496"/>
    </row>
    <row r="66" spans="1:9" ht="24.6" x14ac:dyDescent="0.45">
      <c r="A66" s="1496"/>
      <c r="B66" s="1496"/>
      <c r="C66" s="1496"/>
      <c r="D66" s="1497"/>
      <c r="E66" s="1497"/>
      <c r="F66" s="1497"/>
      <c r="G66" s="1496"/>
      <c r="H66" s="1496"/>
      <c r="I66" s="1496"/>
    </row>
    <row r="67" spans="1:9" ht="24.6" x14ac:dyDescent="0.45">
      <c r="A67" s="1496"/>
      <c r="B67" s="1496"/>
      <c r="C67" s="1496"/>
      <c r="D67" s="1497"/>
      <c r="E67" s="1497"/>
      <c r="F67" s="1497"/>
      <c r="G67" s="1496"/>
      <c r="H67" s="1496"/>
      <c r="I67" s="1496"/>
    </row>
    <row r="68" spans="1:9" ht="24.6" x14ac:dyDescent="0.45">
      <c r="A68" s="1496"/>
      <c r="B68" s="1496"/>
      <c r="C68" s="1496"/>
      <c r="D68" s="1497"/>
      <c r="E68" s="1497"/>
      <c r="F68" s="1497"/>
      <c r="G68" s="1496"/>
      <c r="H68" s="1496"/>
      <c r="I68" s="1496"/>
    </row>
    <row r="69" spans="1:9" ht="24.6" x14ac:dyDescent="0.45">
      <c r="A69" s="1496"/>
      <c r="B69" s="1496"/>
      <c r="C69" s="1496"/>
      <c r="D69" s="1497"/>
      <c r="E69" s="1497"/>
      <c r="F69" s="1497"/>
      <c r="G69" s="1496"/>
      <c r="H69" s="1496"/>
      <c r="I69" s="1496"/>
    </row>
    <row r="70" spans="1:9" ht="24.6" x14ac:dyDescent="0.45">
      <c r="A70" s="1496"/>
      <c r="B70" s="1496"/>
      <c r="C70" s="1496"/>
      <c r="D70" s="1497"/>
      <c r="E70" s="1497"/>
      <c r="F70" s="1497"/>
      <c r="G70" s="1496"/>
      <c r="H70" s="1496"/>
      <c r="I70" s="1496"/>
    </row>
    <row r="71" spans="1:9" ht="24.6" x14ac:dyDescent="0.45">
      <c r="A71" s="1496"/>
      <c r="B71" s="1496"/>
      <c r="C71" s="1496"/>
      <c r="D71" s="1497"/>
      <c r="E71" s="1497"/>
      <c r="F71" s="1497"/>
      <c r="G71" s="1496"/>
      <c r="H71" s="1496"/>
      <c r="I71" s="1496"/>
    </row>
    <row r="72" spans="1:9" ht="24.6" x14ac:dyDescent="0.45">
      <c r="A72" s="1496"/>
      <c r="B72" s="1496"/>
      <c r="C72" s="1496"/>
      <c r="D72" s="1497"/>
      <c r="E72" s="1497"/>
      <c r="F72" s="1497"/>
      <c r="G72" s="1496"/>
      <c r="H72" s="1496"/>
      <c r="I72" s="1496"/>
    </row>
    <row r="73" spans="1:9" ht="24.6" x14ac:dyDescent="0.45">
      <c r="A73" s="1496"/>
      <c r="B73" s="1496"/>
      <c r="C73" s="1496"/>
      <c r="D73" s="1497"/>
      <c r="E73" s="1497"/>
      <c r="F73" s="1497"/>
      <c r="G73" s="1496"/>
      <c r="H73" s="1496"/>
      <c r="I73" s="1496"/>
    </row>
    <row r="74" spans="1:9" ht="24.6" x14ac:dyDescent="0.45">
      <c r="A74" s="1496"/>
      <c r="B74" s="1496"/>
      <c r="C74" s="1496"/>
      <c r="D74" s="1497"/>
      <c r="E74" s="1497"/>
      <c r="F74" s="1497"/>
      <c r="G74" s="1496"/>
      <c r="H74" s="1496"/>
      <c r="I74" s="1496"/>
    </row>
    <row r="75" spans="1:9" ht="24.6" x14ac:dyDescent="0.45">
      <c r="A75" s="1496"/>
      <c r="B75" s="1496"/>
      <c r="C75" s="1496"/>
      <c r="D75" s="1497"/>
      <c r="E75" s="1497"/>
      <c r="F75" s="1497"/>
      <c r="G75" s="1496"/>
      <c r="H75" s="1496"/>
      <c r="I75" s="1496"/>
    </row>
    <row r="76" spans="1:9" ht="24.6" x14ac:dyDescent="0.45">
      <c r="A76" s="1496"/>
      <c r="B76" s="1496"/>
      <c r="C76" s="1496"/>
      <c r="D76" s="1497"/>
      <c r="E76" s="1497"/>
      <c r="F76" s="1497"/>
      <c r="G76" s="1496"/>
      <c r="H76" s="1496"/>
      <c r="I76" s="1496"/>
    </row>
    <row r="77" spans="1:9" ht="24.6" x14ac:dyDescent="0.45">
      <c r="A77" s="1496"/>
      <c r="B77" s="1496"/>
      <c r="C77" s="1496"/>
      <c r="D77" s="1497"/>
      <c r="E77" s="1497"/>
      <c r="F77" s="1497"/>
      <c r="G77" s="1496"/>
      <c r="H77" s="1496"/>
      <c r="I77" s="1496"/>
    </row>
    <row r="78" spans="1:9" ht="24.6" x14ac:dyDescent="0.45">
      <c r="A78" s="1496"/>
      <c r="B78" s="1496"/>
      <c r="C78" s="1496"/>
      <c r="D78" s="1497"/>
      <c r="E78" s="1497"/>
      <c r="F78" s="1497"/>
      <c r="G78" s="1496"/>
      <c r="H78" s="1496"/>
      <c r="I78" s="1496"/>
    </row>
    <row r="79" spans="1:9" ht="24.6" x14ac:dyDescent="0.45">
      <c r="A79" s="1496"/>
      <c r="B79" s="1496"/>
      <c r="C79" s="1496"/>
      <c r="D79" s="1497"/>
      <c r="E79" s="1497"/>
      <c r="F79" s="1497"/>
      <c r="G79" s="1496"/>
      <c r="H79" s="1496"/>
      <c r="I79" s="1496"/>
    </row>
    <row r="80" spans="1:9" ht="24.6" x14ac:dyDescent="0.45">
      <c r="A80" s="1496"/>
      <c r="B80" s="1496"/>
      <c r="C80" s="1496"/>
      <c r="D80" s="1497"/>
      <c r="E80" s="1497"/>
      <c r="F80" s="1497"/>
      <c r="G80" s="1496"/>
      <c r="H80" s="1496"/>
      <c r="I80" s="1496"/>
    </row>
    <row r="81" spans="1:9" ht="24.6" x14ac:dyDescent="0.45">
      <c r="A81" s="1496"/>
      <c r="B81" s="1496"/>
      <c r="C81" s="1496"/>
      <c r="D81" s="1497"/>
      <c r="E81" s="1497"/>
      <c r="F81" s="1497"/>
      <c r="G81" s="1496"/>
      <c r="H81" s="1496"/>
      <c r="I81" s="1496"/>
    </row>
    <row r="82" spans="1:9" ht="24.6" x14ac:dyDescent="0.45">
      <c r="A82" s="1496"/>
      <c r="B82" s="1496"/>
      <c r="C82" s="1496"/>
      <c r="D82" s="1497"/>
      <c r="E82" s="1497"/>
      <c r="F82" s="1497"/>
      <c r="G82" s="1496"/>
      <c r="H82" s="1496"/>
      <c r="I82" s="1496"/>
    </row>
    <row r="83" spans="1:9" ht="24.6" x14ac:dyDescent="0.45">
      <c r="A83" s="1496"/>
      <c r="B83" s="1496"/>
      <c r="C83" s="1496"/>
      <c r="D83" s="1497"/>
      <c r="E83" s="1497"/>
      <c r="F83" s="1497"/>
      <c r="G83" s="1496"/>
      <c r="H83" s="1496"/>
      <c r="I83" s="1496"/>
    </row>
    <row r="84" spans="1:9" ht="24.6" x14ac:dyDescent="0.45">
      <c r="A84" s="1496"/>
      <c r="B84" s="1496"/>
      <c r="C84" s="1496"/>
      <c r="D84" s="1497"/>
      <c r="E84" s="1497"/>
      <c r="F84" s="1497"/>
      <c r="G84" s="1496"/>
      <c r="H84" s="1496"/>
      <c r="I84" s="1496"/>
    </row>
    <row r="85" spans="1:9" ht="24.6" x14ac:dyDescent="0.45">
      <c r="A85" s="1496"/>
      <c r="B85" s="1496"/>
      <c r="C85" s="1496"/>
      <c r="D85" s="1497"/>
      <c r="E85" s="1497"/>
      <c r="F85" s="1497"/>
      <c r="G85" s="1496"/>
      <c r="H85" s="1496"/>
      <c r="I85" s="1496"/>
    </row>
    <row r="86" spans="1:9" ht="24.6" x14ac:dyDescent="0.45">
      <c r="A86" s="1496"/>
      <c r="B86" s="1496"/>
      <c r="C86" s="1496"/>
      <c r="D86" s="1497"/>
      <c r="E86" s="1497"/>
      <c r="F86" s="1497"/>
      <c r="G86" s="1496"/>
      <c r="H86" s="1496"/>
      <c r="I86" s="1496"/>
    </row>
    <row r="87" spans="1:9" ht="24.6" x14ac:dyDescent="0.45">
      <c r="A87" s="1496"/>
      <c r="B87" s="1496"/>
      <c r="C87" s="1496"/>
      <c r="D87" s="1497"/>
      <c r="E87" s="1497"/>
      <c r="F87" s="1497"/>
      <c r="G87" s="1496"/>
      <c r="H87" s="1496"/>
      <c r="I87" s="1496"/>
    </row>
    <row r="88" spans="1:9" ht="24.6" x14ac:dyDescent="0.45">
      <c r="A88" s="1496"/>
      <c r="B88" s="1496"/>
      <c r="C88" s="1496"/>
      <c r="D88" s="1497"/>
      <c r="E88" s="1497"/>
      <c r="F88" s="1497"/>
      <c r="G88" s="1496"/>
      <c r="H88" s="1496"/>
      <c r="I88" s="1496"/>
    </row>
    <row r="89" spans="1:9" ht="24.6" x14ac:dyDescent="0.45">
      <c r="A89" s="1496"/>
      <c r="B89" s="1496"/>
      <c r="C89" s="1496"/>
      <c r="D89" s="1497"/>
      <c r="E89" s="1497"/>
      <c r="F89" s="1497"/>
      <c r="G89" s="1496"/>
      <c r="H89" s="1496"/>
      <c r="I89" s="1496"/>
    </row>
    <row r="90" spans="1:9" ht="24.6" x14ac:dyDescent="0.45">
      <c r="A90" s="1496"/>
      <c r="B90" s="1496"/>
      <c r="C90" s="1496"/>
      <c r="D90" s="1497"/>
      <c r="E90" s="1497"/>
      <c r="F90" s="1497"/>
      <c r="G90" s="1496"/>
      <c r="H90" s="1496"/>
      <c r="I90" s="1496"/>
    </row>
    <row r="91" spans="1:9" ht="24.6" x14ac:dyDescent="0.45">
      <c r="A91" s="1496"/>
      <c r="B91" s="1496"/>
      <c r="C91" s="1496"/>
      <c r="D91" s="1497"/>
      <c r="E91" s="1497"/>
      <c r="F91" s="1497"/>
      <c r="G91" s="1496"/>
      <c r="H91" s="1496"/>
      <c r="I91" s="1496"/>
    </row>
    <row r="92" spans="1:9" ht="24.6" x14ac:dyDescent="0.45">
      <c r="A92" s="1496"/>
      <c r="B92" s="1496"/>
      <c r="C92" s="1496"/>
      <c r="D92" s="1497"/>
      <c r="E92" s="1497"/>
      <c r="F92" s="1497"/>
      <c r="G92" s="1496"/>
      <c r="H92" s="1496"/>
      <c r="I92" s="1496"/>
    </row>
    <row r="93" spans="1:9" ht="24.6" x14ac:dyDescent="0.45">
      <c r="A93" s="1496"/>
      <c r="B93" s="1496"/>
      <c r="C93" s="1496"/>
      <c r="D93" s="1497"/>
      <c r="E93" s="1497"/>
      <c r="F93" s="1497"/>
      <c r="G93" s="1496"/>
      <c r="H93" s="1496"/>
      <c r="I93" s="1496"/>
    </row>
    <row r="94" spans="1:9" ht="24.6" x14ac:dyDescent="0.45">
      <c r="A94" s="1496"/>
      <c r="B94" s="1496"/>
      <c r="C94" s="1496"/>
      <c r="D94" s="1497"/>
      <c r="E94" s="1497"/>
      <c r="F94" s="1497"/>
      <c r="G94" s="1496"/>
      <c r="H94" s="1496"/>
      <c r="I94" s="1496"/>
    </row>
    <row r="95" spans="1:9" ht="24.6" x14ac:dyDescent="0.45">
      <c r="A95" s="1496"/>
      <c r="B95" s="1496"/>
      <c r="C95" s="1496"/>
      <c r="D95" s="1497"/>
      <c r="E95" s="1497"/>
      <c r="F95" s="1497"/>
      <c r="G95" s="1496"/>
      <c r="H95" s="1496"/>
      <c r="I95" s="1496"/>
    </row>
    <row r="96" spans="1:9" ht="24.6" x14ac:dyDescent="0.45">
      <c r="A96" s="1496"/>
      <c r="B96" s="1496"/>
      <c r="C96" s="1496"/>
      <c r="D96" s="1497"/>
      <c r="E96" s="1497"/>
      <c r="F96" s="1497"/>
      <c r="G96" s="1496"/>
      <c r="H96" s="1496"/>
      <c r="I96" s="1496"/>
    </row>
    <row r="97" spans="1:9" ht="24.6" x14ac:dyDescent="0.45">
      <c r="A97" s="1496"/>
      <c r="B97" s="1496"/>
      <c r="C97" s="1496"/>
      <c r="D97" s="1497"/>
      <c r="E97" s="1497"/>
      <c r="F97" s="1497"/>
      <c r="G97" s="1496"/>
      <c r="H97" s="1496"/>
      <c r="I97" s="1496"/>
    </row>
    <row r="98" spans="1:9" ht="24.6" x14ac:dyDescent="0.45">
      <c r="A98" s="1496"/>
      <c r="B98" s="1496"/>
      <c r="C98" s="1496"/>
      <c r="D98" s="1497"/>
      <c r="E98" s="1497"/>
      <c r="F98" s="1497"/>
      <c r="G98" s="1496"/>
      <c r="H98" s="1496"/>
      <c r="I98" s="1496"/>
    </row>
    <row r="99" spans="1:9" ht="24.6" x14ac:dyDescent="0.45">
      <c r="A99" s="1496"/>
      <c r="B99" s="1496"/>
      <c r="C99" s="1496"/>
      <c r="D99" s="1497"/>
      <c r="E99" s="1497"/>
      <c r="F99" s="1497"/>
      <c r="G99" s="1496"/>
      <c r="H99" s="1496"/>
      <c r="I99" s="1496"/>
    </row>
    <row r="100" spans="1:9" ht="24.6" x14ac:dyDescent="0.45">
      <c r="A100" s="1496"/>
      <c r="B100" s="1496"/>
      <c r="C100" s="1496"/>
      <c r="D100" s="1497"/>
      <c r="E100" s="1497"/>
      <c r="F100" s="1497"/>
      <c r="G100" s="1496"/>
      <c r="H100" s="1496"/>
      <c r="I100" s="1496"/>
    </row>
    <row r="101" spans="1:9" ht="24.6" x14ac:dyDescent="0.45">
      <c r="A101" s="1496"/>
      <c r="B101" s="1496"/>
      <c r="C101" s="1496"/>
      <c r="D101" s="1497"/>
      <c r="E101" s="1497"/>
      <c r="F101" s="1497"/>
      <c r="G101" s="1496"/>
      <c r="H101" s="1496"/>
      <c r="I101" s="1496"/>
    </row>
    <row r="102" spans="1:9" ht="24.6" x14ac:dyDescent="0.45">
      <c r="A102" s="1496"/>
      <c r="B102" s="1496"/>
      <c r="C102" s="1496"/>
      <c r="D102" s="1497"/>
      <c r="E102" s="1497"/>
      <c r="F102" s="1497"/>
      <c r="G102" s="1496"/>
      <c r="H102" s="1496"/>
      <c r="I102" s="1496"/>
    </row>
    <row r="103" spans="1:9" ht="24.6" x14ac:dyDescent="0.45">
      <c r="A103" s="1496"/>
      <c r="B103" s="1496"/>
      <c r="C103" s="1496"/>
      <c r="D103" s="1497"/>
      <c r="E103" s="1497"/>
      <c r="F103" s="1497"/>
      <c r="G103" s="1496"/>
      <c r="H103" s="1496"/>
      <c r="I103" s="1496"/>
    </row>
    <row r="104" spans="1:9" ht="24.6" x14ac:dyDescent="0.45">
      <c r="A104" s="1496"/>
      <c r="B104" s="1496"/>
      <c r="C104" s="1496"/>
      <c r="D104" s="1497"/>
      <c r="E104" s="1497"/>
      <c r="F104" s="1497"/>
      <c r="G104" s="1496"/>
      <c r="H104" s="1496"/>
      <c r="I104" s="1496"/>
    </row>
    <row r="105" spans="1:9" ht="24.6" x14ac:dyDescent="0.45">
      <c r="A105" s="1496"/>
      <c r="B105" s="1496"/>
      <c r="C105" s="1496"/>
      <c r="D105" s="1497"/>
      <c r="E105" s="1497"/>
      <c r="F105" s="1497"/>
      <c r="G105" s="1496"/>
      <c r="H105" s="1496"/>
      <c r="I105" s="1496"/>
    </row>
    <row r="106" spans="1:9" ht="24.6" x14ac:dyDescent="0.45">
      <c r="A106" s="1496"/>
      <c r="B106" s="1496"/>
      <c r="C106" s="1496"/>
      <c r="D106" s="1497"/>
      <c r="E106" s="1497"/>
      <c r="F106" s="1497"/>
      <c r="G106" s="1496"/>
      <c r="H106" s="1496"/>
      <c r="I106" s="1496"/>
    </row>
    <row r="107" spans="1:9" ht="24.6" x14ac:dyDescent="0.45">
      <c r="A107" s="1496"/>
      <c r="B107" s="1496"/>
      <c r="C107" s="1496"/>
      <c r="D107" s="1497"/>
      <c r="E107" s="1497"/>
      <c r="F107" s="1497"/>
      <c r="G107" s="1496"/>
      <c r="H107" s="1496"/>
      <c r="I107" s="1496"/>
    </row>
    <row r="108" spans="1:9" ht="24.6" x14ac:dyDescent="0.45">
      <c r="A108" s="1496"/>
      <c r="B108" s="1496"/>
      <c r="C108" s="1496"/>
      <c r="D108" s="1497"/>
      <c r="E108" s="1497"/>
      <c r="F108" s="1497"/>
      <c r="G108" s="1496"/>
      <c r="H108" s="1496"/>
      <c r="I108" s="1496"/>
    </row>
    <row r="109" spans="1:9" ht="24.6" x14ac:dyDescent="0.45">
      <c r="A109" s="1496"/>
      <c r="B109" s="1496"/>
      <c r="C109" s="1496"/>
      <c r="D109" s="1497"/>
      <c r="E109" s="1497"/>
      <c r="F109" s="1497"/>
      <c r="G109" s="1496"/>
      <c r="H109" s="1496"/>
      <c r="I109" s="1496"/>
    </row>
    <row r="110" spans="1:9" ht="24.6" x14ac:dyDescent="0.45">
      <c r="A110" s="1496"/>
      <c r="B110" s="1496"/>
      <c r="C110" s="1496"/>
      <c r="D110" s="1497"/>
      <c r="E110" s="1497"/>
      <c r="F110" s="1497"/>
      <c r="G110" s="1496"/>
      <c r="H110" s="1496"/>
      <c r="I110" s="1496"/>
    </row>
    <row r="111" spans="1:9" ht="24.6" x14ac:dyDescent="0.45">
      <c r="A111" s="1496"/>
      <c r="B111" s="1496"/>
      <c r="C111" s="1496"/>
      <c r="D111" s="1497"/>
      <c r="E111" s="1497"/>
      <c r="F111" s="1497"/>
      <c r="G111" s="1496"/>
      <c r="H111" s="1496"/>
      <c r="I111" s="1496"/>
    </row>
    <row r="112" spans="1:9" ht="24.6" x14ac:dyDescent="0.45">
      <c r="A112" s="1496"/>
      <c r="B112" s="1496"/>
      <c r="C112" s="1496"/>
      <c r="D112" s="1497"/>
      <c r="E112" s="1497"/>
      <c r="F112" s="1497"/>
      <c r="G112" s="1496"/>
      <c r="H112" s="1496"/>
      <c r="I112" s="1496"/>
    </row>
    <row r="113" spans="1:9" ht="24.6" x14ac:dyDescent="0.45">
      <c r="A113" s="1496"/>
      <c r="B113" s="1496"/>
      <c r="C113" s="1496"/>
      <c r="D113" s="1497"/>
      <c r="E113" s="1497"/>
      <c r="F113" s="1497"/>
      <c r="G113" s="1496"/>
      <c r="H113" s="1496"/>
      <c r="I113" s="1496"/>
    </row>
    <row r="114" spans="1:9" ht="24.6" x14ac:dyDescent="0.45">
      <c r="A114" s="1496"/>
      <c r="B114" s="1496"/>
      <c r="C114" s="1496"/>
      <c r="D114" s="1497"/>
      <c r="E114" s="1497"/>
      <c r="F114" s="1497"/>
      <c r="G114" s="1496"/>
      <c r="H114" s="1496"/>
      <c r="I114" s="1496"/>
    </row>
    <row r="115" spans="1:9" ht="24.6" x14ac:dyDescent="0.45">
      <c r="A115" s="1496"/>
      <c r="B115" s="1496"/>
      <c r="C115" s="1496"/>
      <c r="D115" s="1497"/>
      <c r="E115" s="1497"/>
      <c r="F115" s="1497"/>
      <c r="G115" s="1496"/>
      <c r="H115" s="1496"/>
      <c r="I115" s="1496"/>
    </row>
    <row r="116" spans="1:9" ht="24.6" x14ac:dyDescent="0.45">
      <c r="A116" s="1496"/>
      <c r="B116" s="1496"/>
      <c r="C116" s="1496"/>
      <c r="D116" s="1497"/>
      <c r="E116" s="1497"/>
      <c r="F116" s="1497"/>
      <c r="G116" s="1496"/>
      <c r="H116" s="1496"/>
      <c r="I116" s="1496"/>
    </row>
    <row r="117" spans="1:9" ht="24.6" x14ac:dyDescent="0.45">
      <c r="A117" s="1496"/>
      <c r="B117" s="1496"/>
      <c r="C117" s="1496"/>
      <c r="D117" s="1497"/>
      <c r="E117" s="1497"/>
      <c r="F117" s="1497"/>
      <c r="G117" s="1496"/>
      <c r="H117" s="1496"/>
      <c r="I117" s="1496"/>
    </row>
    <row r="118" spans="1:9" ht="24.6" x14ac:dyDescent="0.45">
      <c r="A118" s="1496"/>
      <c r="B118" s="1496"/>
      <c r="C118" s="1496"/>
      <c r="D118" s="1497"/>
      <c r="E118" s="1497"/>
      <c r="F118" s="1497"/>
      <c r="G118" s="1496"/>
      <c r="H118" s="1496"/>
      <c r="I118" s="1496"/>
    </row>
    <row r="119" spans="1:9" ht="24.6" x14ac:dyDescent="0.45">
      <c r="A119" s="1496"/>
      <c r="B119" s="1496"/>
      <c r="C119" s="1496"/>
      <c r="D119" s="1497"/>
      <c r="E119" s="1497"/>
      <c r="F119" s="1497"/>
      <c r="G119" s="1496"/>
      <c r="H119" s="1496"/>
      <c r="I119" s="1496"/>
    </row>
    <row r="120" spans="1:9" ht="24.6" x14ac:dyDescent="0.45">
      <c r="A120" s="1496"/>
      <c r="B120" s="1496"/>
      <c r="C120" s="1496"/>
      <c r="D120" s="1497"/>
      <c r="E120" s="1497"/>
      <c r="F120" s="1497"/>
      <c r="G120" s="1496"/>
      <c r="H120" s="1496"/>
      <c r="I120" s="1496"/>
    </row>
    <row r="121" spans="1:9" ht="24.6" x14ac:dyDescent="0.45">
      <c r="A121" s="1496"/>
      <c r="B121" s="1496"/>
      <c r="C121" s="1496"/>
      <c r="D121" s="1497"/>
      <c r="E121" s="1497"/>
      <c r="F121" s="1497"/>
      <c r="G121" s="1496"/>
      <c r="H121" s="1496"/>
      <c r="I121" s="1496"/>
    </row>
    <row r="122" spans="1:9" ht="24.6" x14ac:dyDescent="0.45">
      <c r="A122" s="1496"/>
      <c r="B122" s="1496"/>
      <c r="C122" s="1496"/>
      <c r="D122" s="1497"/>
      <c r="E122" s="1497"/>
      <c r="F122" s="1497"/>
      <c r="G122" s="1496"/>
      <c r="H122" s="1496"/>
      <c r="I122" s="1496"/>
    </row>
    <row r="123" spans="1:9" ht="24.6" x14ac:dyDescent="0.45">
      <c r="A123" s="1496"/>
      <c r="B123" s="1496"/>
      <c r="C123" s="1496"/>
      <c r="D123" s="1497"/>
      <c r="E123" s="1497"/>
      <c r="F123" s="1497"/>
      <c r="G123" s="1496"/>
      <c r="H123" s="1496"/>
      <c r="I123" s="1496"/>
    </row>
    <row r="124" spans="1:9" ht="24.6" x14ac:dyDescent="0.45">
      <c r="A124" s="1496"/>
      <c r="B124" s="1496"/>
      <c r="C124" s="1496"/>
      <c r="D124" s="1497"/>
      <c r="E124" s="1497"/>
      <c r="F124" s="1497"/>
      <c r="G124" s="1496"/>
      <c r="H124" s="1496"/>
      <c r="I124" s="1496"/>
    </row>
    <row r="125" spans="1:9" ht="24.6" x14ac:dyDescent="0.45">
      <c r="A125" s="1496"/>
      <c r="B125" s="1496"/>
      <c r="C125" s="1496"/>
      <c r="D125" s="1497"/>
      <c r="E125" s="1497"/>
      <c r="F125" s="1497"/>
      <c r="G125" s="1496"/>
      <c r="H125" s="1496"/>
      <c r="I125" s="1496"/>
    </row>
    <row r="126" spans="1:9" ht="24.6" x14ac:dyDescent="0.45">
      <c r="A126" s="1496"/>
      <c r="B126" s="1496"/>
      <c r="C126" s="1496"/>
      <c r="D126" s="1497"/>
      <c r="E126" s="1497"/>
      <c r="F126" s="1497"/>
      <c r="G126" s="1496"/>
      <c r="H126" s="1496"/>
      <c r="I126" s="1496"/>
    </row>
    <row r="127" spans="1:9" ht="24.6" x14ac:dyDescent="0.45">
      <c r="A127" s="1496"/>
      <c r="B127" s="1496"/>
      <c r="C127" s="1496"/>
      <c r="D127" s="1497"/>
      <c r="E127" s="1497"/>
      <c r="F127" s="1497"/>
      <c r="G127" s="1496"/>
      <c r="H127" s="1496"/>
      <c r="I127" s="1496"/>
    </row>
    <row r="128" spans="1:9" ht="24.6" x14ac:dyDescent="0.45">
      <c r="A128" s="1496"/>
      <c r="B128" s="1496"/>
      <c r="C128" s="1496"/>
      <c r="D128" s="1497"/>
      <c r="E128" s="1497"/>
      <c r="F128" s="1497"/>
      <c r="G128" s="1496"/>
      <c r="H128" s="1496"/>
      <c r="I128" s="1496"/>
    </row>
    <row r="129" spans="1:9" ht="24.6" x14ac:dyDescent="0.45">
      <c r="A129" s="1496"/>
      <c r="B129" s="1496"/>
      <c r="C129" s="1496"/>
      <c r="D129" s="1497"/>
      <c r="E129" s="1497"/>
      <c r="F129" s="1497"/>
      <c r="G129" s="1496"/>
      <c r="H129" s="1496"/>
      <c r="I129" s="1496"/>
    </row>
    <row r="130" spans="1:9" ht="24.6" x14ac:dyDescent="0.45">
      <c r="A130" s="1496"/>
      <c r="B130" s="1496"/>
      <c r="C130" s="1496"/>
      <c r="D130" s="1497"/>
      <c r="E130" s="1497"/>
      <c r="F130" s="1497"/>
      <c r="G130" s="1496"/>
      <c r="H130" s="1496"/>
      <c r="I130" s="1496"/>
    </row>
    <row r="131" spans="1:9" ht="24.6" x14ac:dyDescent="0.45">
      <c r="A131" s="1496"/>
      <c r="B131" s="1496"/>
      <c r="C131" s="1496"/>
      <c r="D131" s="1497"/>
      <c r="E131" s="1497"/>
      <c r="F131" s="1497"/>
      <c r="G131" s="1496"/>
      <c r="H131" s="1496"/>
      <c r="I131" s="1496"/>
    </row>
    <row r="132" spans="1:9" ht="24.6" x14ac:dyDescent="0.45">
      <c r="A132" s="1496"/>
      <c r="B132" s="1496"/>
      <c r="C132" s="1496"/>
      <c r="D132" s="1497"/>
      <c r="E132" s="1497"/>
      <c r="F132" s="1497"/>
      <c r="G132" s="1496"/>
      <c r="H132" s="1496"/>
      <c r="I132" s="1496"/>
    </row>
    <row r="133" spans="1:9" ht="24.6" x14ac:dyDescent="0.45">
      <c r="A133" s="1496"/>
      <c r="B133" s="1496"/>
      <c r="C133" s="1496"/>
      <c r="D133" s="1497"/>
      <c r="E133" s="1497"/>
      <c r="F133" s="1497"/>
      <c r="G133" s="1496"/>
      <c r="H133" s="1496"/>
      <c r="I133" s="1496"/>
    </row>
    <row r="134" spans="1:9" ht="24.6" x14ac:dyDescent="0.45">
      <c r="A134" s="1496"/>
      <c r="B134" s="1496"/>
      <c r="C134" s="1496"/>
      <c r="D134" s="1497"/>
      <c r="E134" s="1497"/>
      <c r="F134" s="1497"/>
      <c r="G134" s="1496"/>
      <c r="H134" s="1496"/>
      <c r="I134" s="1496"/>
    </row>
    <row r="135" spans="1:9" ht="24.6" x14ac:dyDescent="0.45">
      <c r="A135" s="1496"/>
      <c r="B135" s="1496"/>
      <c r="C135" s="1496"/>
      <c r="D135" s="1497"/>
      <c r="E135" s="1497"/>
      <c r="F135" s="1497"/>
      <c r="G135" s="1496"/>
      <c r="H135" s="1496"/>
      <c r="I135" s="1496"/>
    </row>
    <row r="136" spans="1:9" ht="24.6" x14ac:dyDescent="0.45">
      <c r="A136" s="1496"/>
      <c r="B136" s="1496"/>
      <c r="C136" s="1496"/>
      <c r="D136" s="1497"/>
      <c r="E136" s="1497"/>
      <c r="F136" s="1497"/>
      <c r="G136" s="1496"/>
      <c r="H136" s="1496"/>
      <c r="I136" s="1496"/>
    </row>
    <row r="137" spans="1:9" ht="24.6" x14ac:dyDescent="0.45">
      <c r="A137" s="1496"/>
      <c r="B137" s="1496"/>
      <c r="C137" s="1496"/>
      <c r="D137" s="1497"/>
      <c r="E137" s="1497"/>
      <c r="F137" s="1497"/>
      <c r="G137" s="1496"/>
      <c r="H137" s="1496"/>
      <c r="I137" s="1496"/>
    </row>
    <row r="138" spans="1:9" ht="24.6" x14ac:dyDescent="0.45">
      <c r="A138" s="1496"/>
      <c r="B138" s="1496"/>
      <c r="C138" s="1496"/>
      <c r="D138" s="1497"/>
      <c r="E138" s="1497"/>
      <c r="F138" s="1497"/>
      <c r="G138" s="1496"/>
      <c r="H138" s="1496"/>
      <c r="I138" s="1496"/>
    </row>
    <row r="139" spans="1:9" ht="24.6" x14ac:dyDescent="0.45">
      <c r="A139" s="1496"/>
      <c r="B139" s="1496"/>
      <c r="C139" s="1496"/>
      <c r="D139" s="1497"/>
      <c r="E139" s="1497"/>
      <c r="F139" s="1497"/>
      <c r="G139" s="1496"/>
      <c r="H139" s="1496"/>
      <c r="I139" s="1496"/>
    </row>
    <row r="140" spans="1:9" ht="24.6" x14ac:dyDescent="0.45">
      <c r="A140" s="1496"/>
      <c r="B140" s="1496"/>
      <c r="C140" s="1496"/>
      <c r="D140" s="1497"/>
      <c r="E140" s="1497"/>
      <c r="F140" s="1497"/>
      <c r="G140" s="1496"/>
      <c r="H140" s="1496"/>
      <c r="I140" s="1496"/>
    </row>
    <row r="141" spans="1:9" ht="24.6" x14ac:dyDescent="0.45">
      <c r="A141" s="1496"/>
      <c r="B141" s="1496"/>
      <c r="C141" s="1496"/>
      <c r="D141" s="1497"/>
      <c r="E141" s="1497"/>
      <c r="F141" s="1497"/>
      <c r="G141" s="1496"/>
      <c r="H141" s="1496"/>
      <c r="I141" s="1496"/>
    </row>
    <row r="142" spans="1:9" ht="24.6" x14ac:dyDescent="0.45">
      <c r="A142" s="1496"/>
      <c r="B142" s="1496"/>
      <c r="C142" s="1496"/>
      <c r="D142" s="1497"/>
      <c r="E142" s="1497"/>
      <c r="F142" s="1497"/>
      <c r="G142" s="1496"/>
      <c r="H142" s="1496"/>
      <c r="I142" s="1496"/>
    </row>
    <row r="143" spans="1:9" ht="24.6" x14ac:dyDescent="0.45">
      <c r="A143" s="1496"/>
      <c r="B143" s="1496"/>
      <c r="C143" s="1496"/>
      <c r="D143" s="1497"/>
      <c r="E143" s="1497"/>
      <c r="F143" s="1497"/>
      <c r="G143" s="1496"/>
      <c r="H143" s="1496"/>
      <c r="I143" s="1496"/>
    </row>
    <row r="144" spans="1:9" ht="24.6" x14ac:dyDescent="0.45">
      <c r="A144" s="1496"/>
      <c r="B144" s="1496"/>
      <c r="C144" s="1496"/>
      <c r="D144" s="1497"/>
      <c r="E144" s="1497"/>
      <c r="F144" s="1497"/>
      <c r="G144" s="1496"/>
      <c r="H144" s="1496"/>
      <c r="I144" s="1496"/>
    </row>
    <row r="145" spans="1:9" ht="24.6" x14ac:dyDescent="0.45">
      <c r="A145" s="1496"/>
      <c r="B145" s="1496"/>
      <c r="C145" s="1496"/>
      <c r="D145" s="1497"/>
      <c r="E145" s="1497"/>
      <c r="F145" s="1497"/>
      <c r="G145" s="1496"/>
      <c r="H145" s="1496"/>
      <c r="I145" s="1496"/>
    </row>
    <row r="146" spans="1:9" ht="24.6" x14ac:dyDescent="0.45">
      <c r="A146" s="1496"/>
      <c r="B146" s="1496"/>
      <c r="C146" s="1496"/>
      <c r="D146" s="1497"/>
      <c r="E146" s="1497"/>
      <c r="F146" s="1497"/>
      <c r="G146" s="1496"/>
      <c r="H146" s="1496"/>
      <c r="I146" s="1496"/>
    </row>
    <row r="147" spans="1:9" ht="24.6" x14ac:dyDescent="0.45">
      <c r="A147" s="1496"/>
      <c r="B147" s="1496"/>
      <c r="C147" s="1496"/>
      <c r="D147" s="1497"/>
      <c r="E147" s="1497"/>
      <c r="F147" s="1497"/>
      <c r="G147" s="1496"/>
      <c r="H147" s="1496"/>
      <c r="I147" s="1496"/>
    </row>
    <row r="148" spans="1:9" ht="24.6" x14ac:dyDescent="0.45">
      <c r="A148" s="1496"/>
      <c r="B148" s="1496"/>
      <c r="C148" s="1496"/>
      <c r="D148" s="1497"/>
      <c r="E148" s="1497"/>
      <c r="F148" s="1497"/>
      <c r="G148" s="1496"/>
      <c r="H148" s="1496"/>
      <c r="I148" s="1496"/>
    </row>
    <row r="149" spans="1:9" ht="24.6" x14ac:dyDescent="0.45">
      <c r="A149" s="1496"/>
      <c r="B149" s="1496"/>
      <c r="C149" s="1496"/>
      <c r="D149" s="1497"/>
      <c r="E149" s="1497"/>
      <c r="F149" s="1497"/>
      <c r="G149" s="1496"/>
      <c r="H149" s="1496"/>
      <c r="I149" s="1496"/>
    </row>
    <row r="150" spans="1:9" ht="24.6" x14ac:dyDescent="0.45">
      <c r="A150" s="1496"/>
      <c r="B150" s="1496"/>
      <c r="C150" s="1496"/>
      <c r="D150" s="1497"/>
      <c r="E150" s="1497"/>
      <c r="F150" s="1497"/>
      <c r="G150" s="1496"/>
      <c r="H150" s="1496"/>
      <c r="I150" s="1496"/>
    </row>
    <row r="151" spans="1:9" ht="24.6" x14ac:dyDescent="0.45">
      <c r="A151" s="1496"/>
      <c r="B151" s="1496"/>
      <c r="C151" s="1496"/>
      <c r="D151" s="1497"/>
      <c r="E151" s="1497"/>
      <c r="F151" s="1497"/>
      <c r="G151" s="1496"/>
      <c r="H151" s="1496"/>
      <c r="I151" s="1496"/>
    </row>
    <row r="152" spans="1:9" ht="24.6" x14ac:dyDescent="0.45">
      <c r="A152" s="1496"/>
      <c r="B152" s="1496"/>
      <c r="C152" s="1496"/>
      <c r="D152" s="1497"/>
      <c r="E152" s="1497"/>
      <c r="F152" s="1497"/>
      <c r="G152" s="1496"/>
      <c r="H152" s="1496"/>
      <c r="I152" s="1496"/>
    </row>
    <row r="153" spans="1:9" ht="24.6" x14ac:dyDescent="0.45">
      <c r="A153" s="1496"/>
      <c r="B153" s="1496"/>
      <c r="C153" s="1496"/>
      <c r="D153" s="1497"/>
      <c r="E153" s="1497"/>
      <c r="F153" s="1497"/>
      <c r="G153" s="1496"/>
      <c r="H153" s="1496"/>
      <c r="I153" s="1496"/>
    </row>
    <row r="154" spans="1:9" ht="24.6" x14ac:dyDescent="0.45">
      <c r="A154" s="1496"/>
      <c r="B154" s="1496"/>
      <c r="C154" s="1496"/>
      <c r="D154" s="1497"/>
      <c r="E154" s="1497"/>
      <c r="F154" s="1497"/>
      <c r="G154" s="1496"/>
      <c r="H154" s="1496"/>
      <c r="I154" s="1496"/>
    </row>
    <row r="155" spans="1:9" ht="24.6" x14ac:dyDescent="0.45">
      <c r="A155" s="1496"/>
      <c r="B155" s="1496"/>
      <c r="C155" s="1496"/>
      <c r="D155" s="1497"/>
      <c r="E155" s="1497"/>
      <c r="F155" s="1497"/>
      <c r="G155" s="1496"/>
      <c r="H155" s="1496"/>
      <c r="I155" s="1496"/>
    </row>
    <row r="156" spans="1:9" ht="24.6" x14ac:dyDescent="0.45">
      <c r="A156" s="1496"/>
      <c r="B156" s="1496"/>
      <c r="C156" s="1496"/>
      <c r="D156" s="1497"/>
      <c r="E156" s="1497"/>
      <c r="F156" s="1497"/>
      <c r="G156" s="1496"/>
      <c r="H156" s="1496"/>
      <c r="I156" s="1496"/>
    </row>
    <row r="157" spans="1:9" ht="24.6" x14ac:dyDescent="0.45">
      <c r="A157" s="1496"/>
      <c r="B157" s="1496"/>
      <c r="C157" s="1496"/>
      <c r="D157" s="1497"/>
      <c r="E157" s="1497"/>
      <c r="F157" s="1497"/>
      <c r="G157" s="1496"/>
      <c r="H157" s="1496"/>
      <c r="I157" s="1496"/>
    </row>
    <row r="158" spans="1:9" ht="24.6" x14ac:dyDescent="0.45">
      <c r="A158" s="1496"/>
      <c r="B158" s="1496"/>
      <c r="C158" s="1496"/>
      <c r="D158" s="1497"/>
      <c r="E158" s="1497"/>
      <c r="F158" s="1497"/>
      <c r="G158" s="1496"/>
      <c r="H158" s="1496"/>
      <c r="I158" s="1496"/>
    </row>
    <row r="159" spans="1:9" ht="24.6" x14ac:dyDescent="0.45">
      <c r="A159" s="1496"/>
      <c r="B159" s="1496"/>
      <c r="C159" s="1496"/>
      <c r="D159" s="1497"/>
      <c r="E159" s="1497"/>
      <c r="F159" s="1497"/>
      <c r="G159" s="1496"/>
      <c r="H159" s="1496"/>
      <c r="I159" s="1496"/>
    </row>
    <row r="160" spans="1:9" ht="24.6" x14ac:dyDescent="0.45">
      <c r="A160" s="1496"/>
      <c r="B160" s="1496"/>
      <c r="C160" s="1496"/>
      <c r="D160" s="1497"/>
      <c r="E160" s="1497"/>
      <c r="F160" s="1497"/>
      <c r="G160" s="1496"/>
      <c r="H160" s="1496"/>
      <c r="I160" s="1496"/>
    </row>
    <row r="161" spans="1:9" ht="24.6" x14ac:dyDescent="0.45">
      <c r="A161" s="1496"/>
      <c r="B161" s="1496"/>
      <c r="C161" s="1496"/>
      <c r="D161" s="1497"/>
      <c r="E161" s="1497"/>
      <c r="F161" s="1497"/>
      <c r="G161" s="1496"/>
      <c r="H161" s="1496"/>
      <c r="I161" s="1496"/>
    </row>
    <row r="162" spans="1:9" ht="24.6" x14ac:dyDescent="0.45">
      <c r="A162" s="1496"/>
      <c r="B162" s="1496"/>
      <c r="C162" s="1496"/>
      <c r="D162" s="1497"/>
      <c r="E162" s="1497"/>
      <c r="F162" s="1497"/>
      <c r="G162" s="1496"/>
      <c r="H162" s="1496"/>
      <c r="I162" s="1496"/>
    </row>
    <row r="163" spans="1:9" ht="24.6" x14ac:dyDescent="0.45">
      <c r="A163" s="1496"/>
      <c r="B163" s="1496"/>
      <c r="C163" s="1496"/>
      <c r="D163" s="1497"/>
      <c r="E163" s="1497"/>
      <c r="F163" s="1497"/>
      <c r="G163" s="1496"/>
      <c r="H163" s="1496"/>
      <c r="I163" s="1496"/>
    </row>
    <row r="164" spans="1:9" ht="24.6" x14ac:dyDescent="0.45">
      <c r="A164" s="1496"/>
      <c r="B164" s="1496"/>
      <c r="C164" s="1496"/>
      <c r="D164" s="1497"/>
      <c r="E164" s="1497"/>
      <c r="F164" s="1497"/>
      <c r="G164" s="1496"/>
      <c r="H164" s="1496"/>
      <c r="I164" s="1496"/>
    </row>
    <row r="165" spans="1:9" ht="24.6" x14ac:dyDescent="0.45">
      <c r="A165" s="1496"/>
      <c r="B165" s="1496"/>
      <c r="C165" s="1496"/>
      <c r="D165" s="1497"/>
      <c r="E165" s="1497"/>
      <c r="F165" s="1497"/>
      <c r="G165" s="1496"/>
      <c r="H165" s="1496"/>
      <c r="I165" s="1496"/>
    </row>
    <row r="166" spans="1:9" ht="24.6" x14ac:dyDescent="0.45">
      <c r="A166" s="1496"/>
      <c r="B166" s="1496"/>
      <c r="C166" s="1496"/>
      <c r="D166" s="1497"/>
      <c r="E166" s="1497"/>
      <c r="F166" s="1497"/>
      <c r="G166" s="1496"/>
      <c r="H166" s="1496"/>
      <c r="I166" s="1496"/>
    </row>
    <row r="167" spans="1:9" ht="24.6" x14ac:dyDescent="0.45">
      <c r="A167" s="1496"/>
      <c r="B167" s="1496"/>
      <c r="C167" s="1496"/>
      <c r="D167" s="1497"/>
      <c r="E167" s="1497"/>
      <c r="F167" s="1497"/>
      <c r="G167" s="1496"/>
      <c r="H167" s="1496"/>
      <c r="I167" s="1496"/>
    </row>
    <row r="168" spans="1:9" ht="24.6" x14ac:dyDescent="0.45">
      <c r="A168" s="1496"/>
      <c r="B168" s="1496"/>
      <c r="C168" s="1496"/>
      <c r="D168" s="1497"/>
      <c r="E168" s="1497"/>
      <c r="F168" s="1497"/>
      <c r="G168" s="1496"/>
      <c r="H168" s="1496"/>
      <c r="I168" s="1496"/>
    </row>
    <row r="169" spans="1:9" ht="24.6" x14ac:dyDescent="0.45">
      <c r="A169" s="1496"/>
      <c r="B169" s="1496"/>
      <c r="C169" s="1496"/>
      <c r="D169" s="1497"/>
      <c r="E169" s="1497"/>
      <c r="F169" s="1497"/>
      <c r="G169" s="1496"/>
      <c r="H169" s="1496"/>
      <c r="I169" s="1496"/>
    </row>
    <row r="170" spans="1:9" ht="24.6" x14ac:dyDescent="0.45">
      <c r="A170" s="1496"/>
      <c r="B170" s="1496"/>
      <c r="C170" s="1496"/>
      <c r="D170" s="1497"/>
      <c r="E170" s="1497"/>
      <c r="F170" s="1497"/>
      <c r="G170" s="1496"/>
      <c r="H170" s="1496"/>
      <c r="I170" s="1496"/>
    </row>
    <row r="171" spans="1:9" ht="24.6" x14ac:dyDescent="0.45">
      <c r="A171" s="1496"/>
      <c r="B171" s="1496"/>
      <c r="C171" s="1496"/>
      <c r="D171" s="1497"/>
      <c r="E171" s="1497"/>
      <c r="F171" s="1497"/>
      <c r="G171" s="1496"/>
      <c r="H171" s="1496"/>
      <c r="I171" s="1496"/>
    </row>
    <row r="172" spans="1:9" ht="24.6" x14ac:dyDescent="0.45">
      <c r="A172" s="1496"/>
      <c r="B172" s="1496"/>
      <c r="C172" s="1496"/>
      <c r="D172" s="1497"/>
      <c r="E172" s="1497"/>
      <c r="F172" s="1497"/>
      <c r="G172" s="1496"/>
      <c r="H172" s="1496"/>
      <c r="I172" s="1496"/>
    </row>
    <row r="173" spans="1:9" ht="24.6" x14ac:dyDescent="0.45">
      <c r="A173" s="1496"/>
      <c r="B173" s="1496"/>
      <c r="C173" s="1496"/>
      <c r="D173" s="1497"/>
      <c r="E173" s="1497"/>
      <c r="F173" s="1497"/>
      <c r="G173" s="1496"/>
      <c r="H173" s="1496"/>
      <c r="I173" s="1496"/>
    </row>
    <row r="174" spans="1:9" ht="24.6" x14ac:dyDescent="0.45">
      <c r="A174" s="1496"/>
      <c r="B174" s="1496"/>
      <c r="C174" s="1496"/>
      <c r="D174" s="1497"/>
      <c r="E174" s="1497"/>
      <c r="F174" s="1497"/>
      <c r="G174" s="1496"/>
      <c r="H174" s="1496"/>
      <c r="I174" s="1496"/>
    </row>
    <row r="175" spans="1:9" ht="24.6" x14ac:dyDescent="0.45">
      <c r="A175" s="1496"/>
      <c r="B175" s="1496"/>
      <c r="C175" s="1496"/>
      <c r="D175" s="1497"/>
      <c r="E175" s="1497"/>
      <c r="F175" s="1497"/>
      <c r="G175" s="1496"/>
      <c r="H175" s="1496"/>
      <c r="I175" s="1496"/>
    </row>
    <row r="176" spans="1:9" ht="24.6" x14ac:dyDescent="0.45">
      <c r="A176" s="1496"/>
      <c r="B176" s="1496"/>
      <c r="C176" s="1496"/>
      <c r="D176" s="1497"/>
      <c r="E176" s="1497"/>
      <c r="F176" s="1497"/>
      <c r="G176" s="1496"/>
      <c r="H176" s="1496"/>
      <c r="I176" s="1496"/>
    </row>
    <row r="177" spans="1:9" ht="24.6" x14ac:dyDescent="0.45">
      <c r="A177" s="1496"/>
      <c r="B177" s="1496"/>
      <c r="C177" s="1496"/>
      <c r="D177" s="1497"/>
      <c r="E177" s="1497"/>
      <c r="F177" s="1497"/>
      <c r="G177" s="1496"/>
      <c r="H177" s="1496"/>
      <c r="I177" s="1496"/>
    </row>
    <row r="178" spans="1:9" ht="24.6" x14ac:dyDescent="0.45">
      <c r="A178" s="1496"/>
      <c r="B178" s="1496"/>
      <c r="C178" s="1496"/>
      <c r="D178" s="1497"/>
      <c r="E178" s="1497"/>
      <c r="F178" s="1497"/>
      <c r="G178" s="1496"/>
      <c r="H178" s="1496"/>
      <c r="I178" s="1496"/>
    </row>
    <row r="179" spans="1:9" ht="24.6" x14ac:dyDescent="0.45">
      <c r="A179" s="1496"/>
      <c r="B179" s="1496"/>
      <c r="C179" s="1496"/>
      <c r="D179" s="1497"/>
      <c r="E179" s="1497"/>
      <c r="F179" s="1497"/>
      <c r="G179" s="1496"/>
      <c r="H179" s="1496"/>
      <c r="I179" s="1496"/>
    </row>
    <row r="180" spans="1:9" ht="24.6" x14ac:dyDescent="0.45">
      <c r="A180" s="1496"/>
      <c r="B180" s="1496"/>
      <c r="C180" s="1496"/>
      <c r="D180" s="1497"/>
      <c r="E180" s="1497"/>
      <c r="F180" s="1497"/>
      <c r="G180" s="1496"/>
      <c r="H180" s="1496"/>
      <c r="I180" s="1496"/>
    </row>
    <row r="181" spans="1:9" ht="24.6" x14ac:dyDescent="0.45">
      <c r="A181" s="1496"/>
      <c r="B181" s="1496"/>
      <c r="C181" s="1496"/>
      <c r="D181" s="1497"/>
      <c r="E181" s="1497"/>
      <c r="F181" s="1497"/>
      <c r="G181" s="1496"/>
      <c r="H181" s="1496"/>
      <c r="I181" s="1496"/>
    </row>
    <row r="182" spans="1:9" ht="24.6" x14ac:dyDescent="0.45">
      <c r="A182" s="1496"/>
      <c r="B182" s="1496"/>
      <c r="C182" s="1496"/>
      <c r="D182" s="1497"/>
      <c r="E182" s="1497"/>
      <c r="F182" s="1497"/>
      <c r="G182" s="1496"/>
      <c r="H182" s="1496"/>
      <c r="I182" s="1496"/>
    </row>
    <row r="183" spans="1:9" ht="24.6" x14ac:dyDescent="0.45">
      <c r="A183" s="1496"/>
      <c r="B183" s="1496"/>
      <c r="C183" s="1496"/>
      <c r="D183" s="1497"/>
      <c r="E183" s="1497"/>
      <c r="F183" s="1497"/>
      <c r="G183" s="1496"/>
      <c r="H183" s="1496"/>
      <c r="I183" s="1496"/>
    </row>
    <row r="184" spans="1:9" ht="24.6" x14ac:dyDescent="0.45">
      <c r="A184" s="1496"/>
      <c r="B184" s="1496"/>
      <c r="C184" s="1496"/>
      <c r="D184" s="1497"/>
      <c r="E184" s="1497"/>
      <c r="F184" s="1497"/>
      <c r="G184" s="1496"/>
      <c r="H184" s="1496"/>
      <c r="I184" s="1496"/>
    </row>
    <row r="185" spans="1:9" ht="24.6" x14ac:dyDescent="0.45">
      <c r="A185" s="1496"/>
      <c r="B185" s="1496"/>
      <c r="C185" s="1496"/>
      <c r="D185" s="1497"/>
      <c r="E185" s="1497"/>
      <c r="F185" s="1497"/>
      <c r="G185" s="1496"/>
      <c r="H185" s="1496"/>
      <c r="I185" s="1496"/>
    </row>
    <row r="186" spans="1:9" ht="24.6" x14ac:dyDescent="0.45">
      <c r="A186" s="1496"/>
      <c r="B186" s="1496"/>
      <c r="C186" s="1496"/>
      <c r="D186" s="1497"/>
      <c r="E186" s="1497"/>
      <c r="F186" s="1497"/>
      <c r="G186" s="1496"/>
      <c r="H186" s="1496"/>
      <c r="I186" s="1496"/>
    </row>
    <row r="187" spans="1:9" ht="24.6" x14ac:dyDescent="0.45">
      <c r="A187" s="1496"/>
      <c r="B187" s="1496"/>
      <c r="C187" s="1496"/>
      <c r="D187" s="1497"/>
      <c r="E187" s="1497"/>
      <c r="F187" s="1497"/>
      <c r="G187" s="1496"/>
      <c r="H187" s="1496"/>
      <c r="I187" s="1496"/>
    </row>
    <row r="188" spans="1:9" ht="24.6" x14ac:dyDescent="0.45">
      <c r="A188" s="1496"/>
      <c r="B188" s="1496"/>
      <c r="C188" s="1496"/>
      <c r="D188" s="1497"/>
      <c r="E188" s="1497"/>
      <c r="F188" s="1497"/>
      <c r="G188" s="1496"/>
      <c r="H188" s="1496"/>
      <c r="I188" s="1496"/>
    </row>
    <row r="189" spans="1:9" ht="24.6" x14ac:dyDescent="0.45">
      <c r="A189" s="1496"/>
      <c r="B189" s="1496"/>
      <c r="C189" s="1496"/>
      <c r="D189" s="1497"/>
      <c r="E189" s="1497"/>
      <c r="F189" s="1497"/>
      <c r="G189" s="1496"/>
      <c r="H189" s="1496"/>
      <c r="I189" s="1496"/>
    </row>
    <row r="190" spans="1:9" ht="24.6" x14ac:dyDescent="0.45">
      <c r="A190" s="1496"/>
      <c r="B190" s="1496"/>
      <c r="C190" s="1496"/>
      <c r="D190" s="1497"/>
      <c r="E190" s="1497"/>
      <c r="F190" s="1497"/>
      <c r="G190" s="1496"/>
      <c r="H190" s="1496"/>
      <c r="I190" s="1496"/>
    </row>
    <row r="191" spans="1:9" ht="24.6" x14ac:dyDescent="0.45">
      <c r="A191" s="1496"/>
      <c r="B191" s="1496"/>
      <c r="C191" s="1496"/>
      <c r="D191" s="1497"/>
      <c r="E191" s="1497"/>
      <c r="F191" s="1497"/>
      <c r="G191" s="1496"/>
      <c r="H191" s="1496"/>
      <c r="I191" s="1496"/>
    </row>
    <row r="192" spans="1:9" ht="24.6" x14ac:dyDescent="0.45">
      <c r="A192" s="1496"/>
      <c r="B192" s="1496"/>
      <c r="C192" s="1496"/>
      <c r="D192" s="1497"/>
      <c r="E192" s="1497"/>
      <c r="F192" s="1497"/>
      <c r="G192" s="1496"/>
      <c r="H192" s="1496"/>
      <c r="I192" s="1496"/>
    </row>
    <row r="193" spans="1:9" ht="24.6" x14ac:dyDescent="0.45">
      <c r="A193" s="1496"/>
      <c r="B193" s="1496"/>
      <c r="C193" s="1496"/>
      <c r="D193" s="1497"/>
      <c r="E193" s="1497"/>
      <c r="F193" s="1497"/>
      <c r="G193" s="1496"/>
      <c r="H193" s="1496"/>
      <c r="I193" s="1496"/>
    </row>
    <row r="194" spans="1:9" ht="24.6" x14ac:dyDescent="0.45">
      <c r="A194" s="1496"/>
      <c r="B194" s="1496"/>
      <c r="C194" s="1496"/>
      <c r="D194" s="1497"/>
      <c r="E194" s="1497"/>
      <c r="F194" s="1497"/>
      <c r="G194" s="1496"/>
      <c r="H194" s="1496"/>
      <c r="I194" s="1496"/>
    </row>
    <row r="195" spans="1:9" ht="24.6" x14ac:dyDescent="0.45">
      <c r="A195" s="1496"/>
      <c r="B195" s="1496"/>
      <c r="C195" s="1496"/>
      <c r="D195" s="1497"/>
      <c r="E195" s="1497"/>
      <c r="F195" s="1497"/>
      <c r="G195" s="1496"/>
      <c r="H195" s="1496"/>
      <c r="I195" s="1496"/>
    </row>
    <row r="196" spans="1:9" ht="24.6" x14ac:dyDescent="0.45">
      <c r="A196" s="1496"/>
      <c r="B196" s="1496"/>
      <c r="C196" s="1496"/>
      <c r="D196" s="1497"/>
      <c r="E196" s="1497"/>
      <c r="F196" s="1497"/>
      <c r="G196" s="1496"/>
      <c r="H196" s="1496"/>
      <c r="I196" s="1496"/>
    </row>
    <row r="197" spans="1:9" ht="24.6" x14ac:dyDescent="0.45">
      <c r="A197" s="1496"/>
      <c r="B197" s="1496"/>
      <c r="C197" s="1496"/>
      <c r="D197" s="1497"/>
      <c r="E197" s="1497"/>
      <c r="F197" s="1497"/>
      <c r="G197" s="1496"/>
      <c r="H197" s="1496"/>
      <c r="I197" s="1496"/>
    </row>
    <row r="198" spans="1:9" ht="24.6" x14ac:dyDescent="0.45">
      <c r="A198" s="1496"/>
      <c r="B198" s="1496"/>
      <c r="C198" s="1496"/>
      <c r="D198" s="1497"/>
      <c r="E198" s="1497"/>
      <c r="F198" s="1497"/>
      <c r="G198" s="1496"/>
      <c r="H198" s="1496"/>
      <c r="I198" s="1496"/>
    </row>
    <row r="199" spans="1:9" ht="24.6" x14ac:dyDescent="0.45">
      <c r="A199" s="1496"/>
      <c r="B199" s="1496"/>
      <c r="C199" s="1496"/>
      <c r="D199" s="1497"/>
      <c r="E199" s="1497"/>
      <c r="F199" s="1497"/>
      <c r="G199" s="1496"/>
      <c r="H199" s="1496"/>
      <c r="I199" s="1496"/>
    </row>
    <row r="200" spans="1:9" ht="24.6" x14ac:dyDescent="0.45">
      <c r="A200" s="1496"/>
      <c r="B200" s="1496"/>
      <c r="C200" s="1496"/>
      <c r="D200" s="1497"/>
      <c r="E200" s="1497"/>
      <c r="F200" s="1497"/>
      <c r="G200" s="1496"/>
      <c r="H200" s="1496"/>
      <c r="I200" s="1496"/>
    </row>
    <row r="201" spans="1:9" ht="24.6" x14ac:dyDescent="0.45">
      <c r="A201" s="1496"/>
      <c r="B201" s="1496"/>
      <c r="C201" s="1496"/>
      <c r="D201" s="1497"/>
      <c r="E201" s="1497"/>
      <c r="F201" s="1497"/>
      <c r="G201" s="1496"/>
      <c r="H201" s="1496"/>
      <c r="I201" s="1496"/>
    </row>
    <row r="202" spans="1:9" ht="24.6" x14ac:dyDescent="0.45">
      <c r="A202" s="1496"/>
      <c r="B202" s="1496"/>
      <c r="C202" s="1496"/>
      <c r="D202" s="1497"/>
      <c r="E202" s="1497"/>
      <c r="F202" s="1497"/>
      <c r="G202" s="1496"/>
      <c r="H202" s="1496"/>
      <c r="I202" s="1496"/>
    </row>
    <row r="203" spans="1:9" ht="24.6" x14ac:dyDescent="0.45">
      <c r="A203" s="1496"/>
      <c r="B203" s="1496"/>
      <c r="C203" s="1496"/>
      <c r="D203" s="1497"/>
      <c r="E203" s="1497"/>
      <c r="F203" s="1497"/>
      <c r="G203" s="1496"/>
      <c r="H203" s="1496"/>
      <c r="I203" s="1496"/>
    </row>
    <row r="204" spans="1:9" ht="24.6" x14ac:dyDescent="0.45">
      <c r="A204" s="1496"/>
      <c r="B204" s="1496"/>
      <c r="C204" s="1496"/>
      <c r="D204" s="1497"/>
      <c r="E204" s="1497"/>
      <c r="F204" s="1497"/>
      <c r="G204" s="1496"/>
      <c r="H204" s="1496"/>
      <c r="I204" s="1496"/>
    </row>
    <row r="205" spans="1:9" ht="24.6" x14ac:dyDescent="0.45">
      <c r="A205" s="1496"/>
      <c r="B205" s="1496"/>
      <c r="C205" s="1496"/>
      <c r="D205" s="1497"/>
      <c r="E205" s="1497"/>
      <c r="F205" s="1497"/>
      <c r="G205" s="1496"/>
      <c r="H205" s="1496"/>
      <c r="I205" s="1496"/>
    </row>
    <row r="206" spans="1:9" ht="24.6" x14ac:dyDescent="0.45">
      <c r="A206" s="1496"/>
      <c r="B206" s="1496"/>
      <c r="C206" s="1496"/>
      <c r="D206" s="1497"/>
      <c r="E206" s="1497"/>
      <c r="F206" s="1497"/>
      <c r="G206" s="1496"/>
      <c r="H206" s="1496"/>
      <c r="I206" s="1496"/>
    </row>
    <row r="207" spans="1:9" ht="24.6" x14ac:dyDescent="0.45">
      <c r="A207" s="1496"/>
      <c r="B207" s="1496"/>
      <c r="C207" s="1496"/>
      <c r="D207" s="1497"/>
      <c r="E207" s="1497"/>
      <c r="F207" s="1497"/>
      <c r="G207" s="1496"/>
      <c r="H207" s="1496"/>
      <c r="I207" s="1496"/>
    </row>
    <row r="208" spans="1:9" ht="24.6" x14ac:dyDescent="0.45">
      <c r="A208" s="1496"/>
      <c r="B208" s="1496"/>
      <c r="C208" s="1496"/>
      <c r="D208" s="1497"/>
      <c r="E208" s="1497"/>
      <c r="F208" s="1497"/>
      <c r="G208" s="1496"/>
      <c r="H208" s="1496"/>
      <c r="I208" s="1496"/>
    </row>
    <row r="209" spans="1:9" ht="24.6" x14ac:dyDescent="0.45">
      <c r="A209" s="1496"/>
      <c r="B209" s="1496"/>
      <c r="C209" s="1496"/>
      <c r="D209" s="1497"/>
      <c r="E209" s="1497"/>
      <c r="F209" s="1497"/>
      <c r="G209" s="1496"/>
      <c r="H209" s="1496"/>
      <c r="I209" s="1496"/>
    </row>
    <row r="210" spans="1:9" ht="24.6" x14ac:dyDescent="0.45">
      <c r="A210" s="1496"/>
      <c r="B210" s="1496"/>
      <c r="C210" s="1496"/>
      <c r="D210" s="1497"/>
      <c r="E210" s="1497"/>
      <c r="F210" s="1497"/>
      <c r="G210" s="1496"/>
      <c r="H210" s="1496"/>
      <c r="I210" s="1496"/>
    </row>
    <row r="211" spans="1:9" ht="24.6" x14ac:dyDescent="0.45">
      <c r="A211" s="1496"/>
      <c r="B211" s="1496"/>
      <c r="C211" s="1496"/>
      <c r="D211" s="1497"/>
      <c r="E211" s="1497"/>
      <c r="F211" s="1497"/>
      <c r="G211" s="1496"/>
      <c r="H211" s="1496"/>
      <c r="I211" s="1496"/>
    </row>
    <row r="212" spans="1:9" ht="24.6" x14ac:dyDescent="0.45">
      <c r="A212" s="1496"/>
      <c r="B212" s="1496"/>
      <c r="C212" s="1496"/>
      <c r="D212" s="1497"/>
      <c r="E212" s="1497"/>
      <c r="F212" s="1497"/>
      <c r="G212" s="1496"/>
      <c r="H212" s="1496"/>
      <c r="I212" s="1496"/>
    </row>
    <row r="213" spans="1:9" ht="24.6" x14ac:dyDescent="0.45">
      <c r="A213" s="1496"/>
      <c r="B213" s="1496"/>
      <c r="C213" s="1496"/>
      <c r="D213" s="1497"/>
      <c r="E213" s="1497"/>
      <c r="F213" s="1497"/>
      <c r="G213" s="1496"/>
      <c r="H213" s="1496"/>
      <c r="I213" s="1496"/>
    </row>
    <row r="214" spans="1:9" ht="24.6" x14ac:dyDescent="0.45">
      <c r="A214" s="1496"/>
      <c r="B214" s="1496"/>
      <c r="C214" s="1496"/>
      <c r="D214" s="1497"/>
      <c r="E214" s="1497"/>
      <c r="F214" s="1497"/>
      <c r="G214" s="1496"/>
      <c r="H214" s="1496"/>
      <c r="I214" s="1496"/>
    </row>
    <row r="215" spans="1:9" ht="24.6" x14ac:dyDescent="0.45">
      <c r="A215" s="1496"/>
      <c r="B215" s="1496"/>
      <c r="C215" s="1496"/>
      <c r="D215" s="1497"/>
      <c r="E215" s="1497"/>
      <c r="F215" s="1497"/>
      <c r="G215" s="1496"/>
      <c r="H215" s="1496"/>
      <c r="I215" s="1496"/>
    </row>
    <row r="216" spans="1:9" ht="24.6" x14ac:dyDescent="0.45">
      <c r="A216" s="1496"/>
      <c r="B216" s="1496"/>
      <c r="C216" s="1496"/>
      <c r="D216" s="1497"/>
      <c r="E216" s="1497"/>
      <c r="F216" s="1497"/>
      <c r="G216" s="1496"/>
      <c r="H216" s="1496"/>
      <c r="I216" s="1496"/>
    </row>
    <row r="217" spans="1:9" ht="24.6" x14ac:dyDescent="0.45">
      <c r="A217" s="1496"/>
      <c r="B217" s="1496"/>
      <c r="C217" s="1496"/>
      <c r="D217" s="1497"/>
      <c r="E217" s="1497"/>
      <c r="F217" s="1497"/>
      <c r="G217" s="1496"/>
      <c r="H217" s="1496"/>
      <c r="I217" s="1496"/>
    </row>
    <row r="218" spans="1:9" ht="24.6" x14ac:dyDescent="0.45">
      <c r="A218" s="1496"/>
      <c r="B218" s="1496"/>
      <c r="C218" s="1496"/>
      <c r="D218" s="1497"/>
      <c r="E218" s="1497"/>
      <c r="F218" s="1497"/>
      <c r="G218" s="1496"/>
      <c r="H218" s="1496"/>
      <c r="I218" s="1496"/>
    </row>
    <row r="219" spans="1:9" ht="24.6" x14ac:dyDescent="0.45">
      <c r="A219" s="1496"/>
      <c r="B219" s="1496"/>
      <c r="C219" s="1496"/>
      <c r="D219" s="1497"/>
      <c r="E219" s="1497"/>
      <c r="F219" s="1497"/>
      <c r="G219" s="1496"/>
      <c r="H219" s="1496"/>
      <c r="I219" s="1496"/>
    </row>
    <row r="220" spans="1:9" ht="24.6" x14ac:dyDescent="0.45">
      <c r="A220" s="1496"/>
      <c r="B220" s="1496"/>
      <c r="C220" s="1496"/>
      <c r="D220" s="1497"/>
      <c r="E220" s="1497"/>
      <c r="F220" s="1497"/>
      <c r="G220" s="1496"/>
      <c r="H220" s="1496"/>
      <c r="I220" s="1496"/>
    </row>
    <row r="221" spans="1:9" ht="24.6" x14ac:dyDescent="0.45">
      <c r="A221" s="1496"/>
      <c r="B221" s="1496"/>
      <c r="C221" s="1496"/>
      <c r="D221" s="1497"/>
      <c r="E221" s="1497"/>
      <c r="F221" s="1497"/>
      <c r="G221" s="1496"/>
      <c r="H221" s="1496"/>
      <c r="I221" s="1496"/>
    </row>
    <row r="222" spans="1:9" ht="24.6" x14ac:dyDescent="0.45">
      <c r="A222" s="1496"/>
      <c r="B222" s="1496"/>
      <c r="C222" s="1496"/>
      <c r="D222" s="1497"/>
      <c r="E222" s="1497"/>
      <c r="F222" s="1497"/>
      <c r="G222" s="1496"/>
      <c r="H222" s="1496"/>
      <c r="I222" s="1496"/>
    </row>
    <row r="223" spans="1:9" ht="24.6" x14ac:dyDescent="0.45">
      <c r="A223" s="1496"/>
      <c r="B223" s="1496"/>
      <c r="C223" s="1496"/>
      <c r="D223" s="1497"/>
      <c r="E223" s="1497"/>
      <c r="F223" s="1497"/>
      <c r="G223" s="1496"/>
      <c r="H223" s="1496"/>
      <c r="I223" s="1496"/>
    </row>
    <row r="224" spans="1:9" ht="24.6" x14ac:dyDescent="0.45">
      <c r="A224" s="1496"/>
      <c r="B224" s="1496"/>
      <c r="C224" s="1496"/>
      <c r="D224" s="1497"/>
      <c r="E224" s="1497"/>
      <c r="F224" s="1497"/>
      <c r="G224" s="1496"/>
      <c r="H224" s="1496"/>
      <c r="I224" s="1496"/>
    </row>
    <row r="225" spans="1:9" ht="24.6" x14ac:dyDescent="0.45">
      <c r="A225" s="1496"/>
      <c r="B225" s="1496"/>
      <c r="C225" s="1496"/>
      <c r="D225" s="1497"/>
      <c r="E225" s="1497"/>
      <c r="F225" s="1497"/>
      <c r="G225" s="1496"/>
      <c r="H225" s="1496"/>
      <c r="I225" s="1496"/>
    </row>
  </sheetData>
  <mergeCells count="19">
    <mergeCell ref="K13:L13"/>
    <mergeCell ref="A16:L16"/>
    <mergeCell ref="A17:L17"/>
    <mergeCell ref="A18:L18"/>
    <mergeCell ref="A5:A7"/>
    <mergeCell ref="B5:B7"/>
    <mergeCell ref="C5:I5"/>
    <mergeCell ref="J5:L5"/>
    <mergeCell ref="C6:C7"/>
    <mergeCell ref="D6:F6"/>
    <mergeCell ref="G6:I6"/>
    <mergeCell ref="J6:L6"/>
    <mergeCell ref="I1:J1"/>
    <mergeCell ref="K1:L1"/>
    <mergeCell ref="I2:J2"/>
    <mergeCell ref="K2:L2"/>
    <mergeCell ref="A3:L3"/>
    <mergeCell ref="F4:H4"/>
    <mergeCell ref="K4:L4"/>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zoomScale="85" zoomScaleNormal="85" zoomScaleSheetLayoutView="85" workbookViewId="0">
      <selection activeCell="M1" sqref="M1"/>
    </sheetView>
  </sheetViews>
  <sheetFormatPr defaultColWidth="9.6640625" defaultRowHeight="16.2" x14ac:dyDescent="0.3"/>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x14ac:dyDescent="0.35">
      <c r="A1" s="101" t="s">
        <v>1086</v>
      </c>
      <c r="B1" s="119"/>
      <c r="C1" s="119"/>
      <c r="D1" s="119"/>
      <c r="E1" s="119"/>
      <c r="F1" s="119"/>
      <c r="G1" s="119"/>
      <c r="H1" s="119"/>
      <c r="I1" s="119"/>
      <c r="J1" s="120" t="s">
        <v>1058</v>
      </c>
      <c r="K1" s="1741" t="s">
        <v>1059</v>
      </c>
      <c r="L1" s="1742"/>
      <c r="M1" s="147" t="s">
        <v>880</v>
      </c>
    </row>
    <row r="2" spans="1:13" ht="19.95" customHeight="1" thickBot="1" x14ac:dyDescent="0.35">
      <c r="A2" s="101" t="s">
        <v>1087</v>
      </c>
      <c r="B2" s="1743" t="s">
        <v>1061</v>
      </c>
      <c r="C2" s="1743"/>
      <c r="D2" s="123"/>
      <c r="E2" s="123"/>
      <c r="F2" s="123"/>
      <c r="G2" s="123"/>
      <c r="H2" s="124"/>
      <c r="I2" s="109"/>
      <c r="J2" s="120" t="s">
        <v>1088</v>
      </c>
      <c r="K2" s="1742" t="s">
        <v>1089</v>
      </c>
      <c r="L2" s="1742"/>
    </row>
    <row r="3" spans="1:13" ht="34.950000000000003" customHeight="1" x14ac:dyDescent="0.3">
      <c r="A3" s="1744" t="s">
        <v>1090</v>
      </c>
      <c r="B3" s="1744"/>
      <c r="C3" s="1744"/>
      <c r="D3" s="1744"/>
      <c r="E3" s="1744"/>
      <c r="F3" s="1744"/>
      <c r="G3" s="1744"/>
      <c r="H3" s="1744"/>
      <c r="I3" s="1744"/>
      <c r="J3" s="1744"/>
      <c r="K3" s="1744"/>
      <c r="L3" s="1744"/>
    </row>
    <row r="4" spans="1:13" ht="30.6" customHeight="1" thickBot="1" x14ac:dyDescent="0.45">
      <c r="A4" s="125"/>
      <c r="B4" s="126"/>
      <c r="C4" s="126"/>
      <c r="D4" s="126"/>
      <c r="E4" s="1745" t="s">
        <v>2155</v>
      </c>
      <c r="F4" s="1745"/>
      <c r="G4" s="1745"/>
      <c r="H4" s="1745"/>
      <c r="I4" s="126"/>
      <c r="J4" s="126"/>
      <c r="K4" s="126"/>
      <c r="L4" s="127" t="s">
        <v>1091</v>
      </c>
    </row>
    <row r="5" spans="1:13" ht="45.6" customHeight="1" thickBot="1" x14ac:dyDescent="0.35">
      <c r="A5" s="1740" t="s">
        <v>1092</v>
      </c>
      <c r="B5" s="1740" t="s">
        <v>1066</v>
      </c>
      <c r="C5" s="1740" t="s">
        <v>1067</v>
      </c>
      <c r="D5" s="1740"/>
      <c r="E5" s="1740"/>
      <c r="F5" s="1740"/>
      <c r="G5" s="1740"/>
      <c r="H5" s="1740"/>
      <c r="I5" s="1740"/>
      <c r="J5" s="1740" t="s">
        <v>1068</v>
      </c>
      <c r="K5" s="1740"/>
      <c r="L5" s="1740"/>
    </row>
    <row r="6" spans="1:13" ht="45.6" customHeight="1" thickBot="1" x14ac:dyDescent="0.35">
      <c r="A6" s="1740"/>
      <c r="B6" s="1740"/>
      <c r="C6" s="1740" t="s">
        <v>1069</v>
      </c>
      <c r="D6" s="1740" t="s">
        <v>1070</v>
      </c>
      <c r="E6" s="1740"/>
      <c r="F6" s="1740"/>
      <c r="G6" s="1740" t="s">
        <v>1071</v>
      </c>
      <c r="H6" s="1740"/>
      <c r="I6" s="1740"/>
      <c r="J6" s="1740" t="s">
        <v>1070</v>
      </c>
      <c r="K6" s="1740"/>
      <c r="L6" s="1740"/>
    </row>
    <row r="7" spans="1:13" ht="45.6" customHeight="1" thickBot="1" x14ac:dyDescent="0.35">
      <c r="A7" s="1740"/>
      <c r="B7" s="1740"/>
      <c r="C7" s="1740"/>
      <c r="D7" s="111" t="s">
        <v>1072</v>
      </c>
      <c r="E7" s="111" t="s">
        <v>1073</v>
      </c>
      <c r="F7" s="111" t="s">
        <v>1074</v>
      </c>
      <c r="G7" s="111" t="s">
        <v>1072</v>
      </c>
      <c r="H7" s="111" t="s">
        <v>1073</v>
      </c>
      <c r="I7" s="111" t="s">
        <v>1074</v>
      </c>
      <c r="J7" s="111" t="s">
        <v>1072</v>
      </c>
      <c r="K7" s="111" t="s">
        <v>1073</v>
      </c>
      <c r="L7" s="111" t="s">
        <v>1074</v>
      </c>
    </row>
    <row r="8" spans="1:13" ht="64.95" customHeight="1" thickBot="1" x14ac:dyDescent="0.35">
      <c r="A8" s="111" t="s">
        <v>1066</v>
      </c>
      <c r="B8" s="1211">
        <f>C8+J8</f>
        <v>46</v>
      </c>
      <c r="C8" s="1211">
        <f>D8+G8</f>
        <v>46</v>
      </c>
      <c r="D8" s="1211">
        <f>SUM(E8:F8)</f>
        <v>0</v>
      </c>
      <c r="E8" s="1204">
        <v>0</v>
      </c>
      <c r="F8" s="1204">
        <v>0</v>
      </c>
      <c r="G8" s="1211">
        <f>SUM(H8:I8)</f>
        <v>46</v>
      </c>
      <c r="H8" s="1204">
        <v>46</v>
      </c>
      <c r="I8" s="1204">
        <v>0</v>
      </c>
      <c r="J8" s="1211">
        <f>SUM(K8:L8)</f>
        <v>0</v>
      </c>
      <c r="K8" s="1204">
        <v>0</v>
      </c>
      <c r="L8" s="1204">
        <v>0</v>
      </c>
    </row>
    <row r="9" spans="1:13" ht="64.95" customHeight="1" thickBot="1" x14ac:dyDescent="0.35">
      <c r="A9" s="111" t="s">
        <v>1076</v>
      </c>
      <c r="B9" s="1211">
        <f t="shared" ref="B9:B11" si="0">C9+J9</f>
        <v>0</v>
      </c>
      <c r="C9" s="1211">
        <f t="shared" ref="C9:C11" si="1">D9+G9</f>
        <v>0</v>
      </c>
      <c r="D9" s="1211">
        <f t="shared" ref="D9:D11" si="2">SUM(E9:F9)</f>
        <v>0</v>
      </c>
      <c r="E9" s="1204">
        <v>0</v>
      </c>
      <c r="F9" s="1204">
        <v>0</v>
      </c>
      <c r="G9" s="1211">
        <f t="shared" ref="G9:G11" si="3">SUM(H9:I9)</f>
        <v>0</v>
      </c>
      <c r="H9" s="1204">
        <v>0</v>
      </c>
      <c r="I9" s="1204">
        <v>0</v>
      </c>
      <c r="J9" s="1211">
        <f t="shared" ref="J9:J11" si="4">SUM(K9:L9)</f>
        <v>0</v>
      </c>
      <c r="K9" s="1204">
        <v>0</v>
      </c>
      <c r="L9" s="1204">
        <v>0</v>
      </c>
    </row>
    <row r="10" spans="1:13" ht="64.95" customHeight="1" thickBot="1" x14ac:dyDescent="0.35">
      <c r="A10" s="111" t="s">
        <v>1077</v>
      </c>
      <c r="B10" s="1211">
        <f t="shared" si="0"/>
        <v>16</v>
      </c>
      <c r="C10" s="1211">
        <f t="shared" si="1"/>
        <v>16</v>
      </c>
      <c r="D10" s="1211">
        <f t="shared" si="2"/>
        <v>0</v>
      </c>
      <c r="E10" s="1204">
        <v>0</v>
      </c>
      <c r="F10" s="1204">
        <v>0</v>
      </c>
      <c r="G10" s="1211">
        <f t="shared" si="3"/>
        <v>16</v>
      </c>
      <c r="H10" s="1204">
        <v>16</v>
      </c>
      <c r="I10" s="1204">
        <v>0</v>
      </c>
      <c r="J10" s="1211">
        <f t="shared" si="4"/>
        <v>0</v>
      </c>
      <c r="K10" s="1204">
        <v>0</v>
      </c>
      <c r="L10" s="1204">
        <v>0</v>
      </c>
    </row>
    <row r="11" spans="1:13" ht="64.95" customHeight="1" thickBot="1" x14ac:dyDescent="0.35">
      <c r="A11" s="111" t="s">
        <v>1078</v>
      </c>
      <c r="B11" s="1211">
        <f t="shared" si="0"/>
        <v>30</v>
      </c>
      <c r="C11" s="1211">
        <f t="shared" si="1"/>
        <v>30</v>
      </c>
      <c r="D11" s="1211">
        <f t="shared" si="2"/>
        <v>0</v>
      </c>
      <c r="E11" s="1204">
        <v>0</v>
      </c>
      <c r="F11" s="1204">
        <v>0</v>
      </c>
      <c r="G11" s="1211">
        <f t="shared" si="3"/>
        <v>30</v>
      </c>
      <c r="H11" s="1204">
        <v>30</v>
      </c>
      <c r="I11" s="1204">
        <v>0</v>
      </c>
      <c r="J11" s="1211">
        <f t="shared" si="4"/>
        <v>0</v>
      </c>
      <c r="K11" s="1204">
        <v>0</v>
      </c>
      <c r="L11" s="1204">
        <v>0</v>
      </c>
    </row>
    <row r="12" spans="1:13" ht="25.2" customHeight="1" x14ac:dyDescent="0.3">
      <c r="A12" s="1710" t="s">
        <v>1093</v>
      </c>
      <c r="B12" s="1710"/>
      <c r="C12" s="1710"/>
      <c r="D12" s="1710"/>
      <c r="E12" s="1710"/>
      <c r="F12" s="1710"/>
      <c r="G12" s="1710"/>
      <c r="H12" s="1710"/>
      <c r="I12" s="1710"/>
      <c r="J12" s="1710"/>
      <c r="K12" s="1710"/>
      <c r="L12" s="1710"/>
    </row>
    <row r="13" spans="1:13" ht="25.2" customHeight="1" x14ac:dyDescent="0.3">
      <c r="A13" s="1710" t="s">
        <v>1094</v>
      </c>
      <c r="B13" s="1710"/>
      <c r="C13" s="1710"/>
      <c r="D13" s="1710"/>
      <c r="E13" s="1710"/>
      <c r="F13" s="1710"/>
      <c r="G13" s="1710"/>
      <c r="H13" s="1710"/>
      <c r="I13" s="1710"/>
      <c r="J13" s="1710"/>
      <c r="K13" s="1710"/>
      <c r="L13" s="1710"/>
    </row>
    <row r="14" spans="1:13" ht="25.2" customHeight="1" x14ac:dyDescent="0.3">
      <c r="A14" s="117"/>
      <c r="B14" s="117"/>
      <c r="C14" s="117"/>
      <c r="D14" s="117"/>
      <c r="E14" s="117"/>
      <c r="F14" s="117"/>
      <c r="G14" s="117"/>
      <c r="H14" s="117"/>
      <c r="I14" s="117"/>
      <c r="J14" s="117"/>
      <c r="K14" s="117"/>
      <c r="L14" s="128" t="s">
        <v>2156</v>
      </c>
    </row>
    <row r="15" spans="1:13" ht="19.95" customHeight="1" x14ac:dyDescent="0.3">
      <c r="A15" s="1710" t="s">
        <v>1081</v>
      </c>
      <c r="B15" s="1710"/>
      <c r="C15" s="1710"/>
      <c r="D15" s="1710"/>
      <c r="E15" s="1710"/>
      <c r="F15" s="1710"/>
      <c r="G15" s="1710"/>
      <c r="H15" s="1710"/>
      <c r="I15" s="1710"/>
      <c r="J15" s="1710"/>
      <c r="K15" s="1710"/>
      <c r="L15" s="1710"/>
    </row>
    <row r="16" spans="1:13" ht="19.95" customHeight="1" x14ac:dyDescent="0.3">
      <c r="A16" s="118" t="s">
        <v>1082</v>
      </c>
      <c r="B16" s="1710" t="s">
        <v>1083</v>
      </c>
      <c r="C16" s="1710"/>
      <c r="D16" s="1710"/>
      <c r="E16" s="1710"/>
      <c r="F16" s="1710"/>
      <c r="G16" s="1710"/>
      <c r="H16" s="1710"/>
      <c r="I16" s="1710"/>
      <c r="J16" s="1710"/>
      <c r="K16" s="1710"/>
      <c r="L16" s="1710"/>
    </row>
    <row r="17" spans="1:12" ht="19.95" customHeight="1" x14ac:dyDescent="0.3">
      <c r="A17" s="118"/>
      <c r="B17" s="1710" t="s">
        <v>1084</v>
      </c>
      <c r="C17" s="1710"/>
      <c r="D17" s="1710"/>
      <c r="E17" s="1710"/>
      <c r="F17" s="1710"/>
      <c r="G17" s="1710"/>
      <c r="H17" s="1710"/>
      <c r="I17" s="1710"/>
      <c r="J17" s="1710"/>
      <c r="K17" s="1710"/>
      <c r="L17" s="1710"/>
    </row>
    <row r="18" spans="1:12" ht="19.95" customHeight="1" x14ac:dyDescent="0.3">
      <c r="A18" s="118"/>
      <c r="B18" s="1710" t="s">
        <v>1085</v>
      </c>
      <c r="C18" s="1710"/>
      <c r="D18" s="1710"/>
      <c r="E18" s="1710"/>
      <c r="F18" s="1710"/>
      <c r="G18" s="1710"/>
      <c r="H18" s="1710"/>
      <c r="I18" s="1710"/>
      <c r="J18" s="1710"/>
      <c r="K18" s="1710"/>
      <c r="L18" s="1710"/>
    </row>
    <row r="19" spans="1:12" ht="25.2" customHeight="1" x14ac:dyDescent="0.3"/>
  </sheetData>
  <sheetProtection formatCells="0" formatColumns="0" formatRows="0" selectLockedCells="1"/>
  <mergeCells count="19">
    <mergeCell ref="K1:L1"/>
    <mergeCell ref="B2:C2"/>
    <mergeCell ref="K2:L2"/>
    <mergeCell ref="A3:L3"/>
    <mergeCell ref="E4:H4"/>
    <mergeCell ref="B16:L16"/>
    <mergeCell ref="B17:L17"/>
    <mergeCell ref="B18:L18"/>
    <mergeCell ref="D6:F6"/>
    <mergeCell ref="G6:I6"/>
    <mergeCell ref="J6:L6"/>
    <mergeCell ref="A12:L12"/>
    <mergeCell ref="A13:L13"/>
    <mergeCell ref="A15:L15"/>
    <mergeCell ref="A5:A7"/>
    <mergeCell ref="B5:B7"/>
    <mergeCell ref="C5:I5"/>
    <mergeCell ref="J5:L5"/>
    <mergeCell ref="C6:C7"/>
  </mergeCells>
  <phoneticPr fontId="13" type="noConversion"/>
  <hyperlinks>
    <hyperlink ref="M1" location="預告統計資料發布時間表!A1" display="回發布時間表" xr:uid="{4783AB23-FC7D-470E-889F-FF6D6C206478}"/>
  </hyperlinks>
  <printOptions horizontalCentered="1"/>
  <pageMargins left="0.59055118110236227" right="0.59055118110236227" top="0.59055118110236227" bottom="0.59055118110236227" header="0.51181102362204722" footer="0.51181102362204722"/>
  <pageSetup paperSize="9" scale="72" firstPageNumber="0"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x14ac:dyDescent="0.3"/>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x14ac:dyDescent="0.3">
      <c r="A1" s="153" t="s">
        <v>1095</v>
      </c>
      <c r="B1" s="306"/>
      <c r="C1" s="314"/>
      <c r="D1" s="306"/>
      <c r="E1" s="306"/>
      <c r="F1" s="306"/>
      <c r="G1" s="314"/>
      <c r="H1" s="314"/>
      <c r="I1" s="1721" t="s">
        <v>878</v>
      </c>
      <c r="J1" s="1721"/>
      <c r="K1" s="1747" t="s">
        <v>2403</v>
      </c>
      <c r="L1" s="1748"/>
      <c r="M1" s="147" t="s">
        <v>880</v>
      </c>
    </row>
    <row r="2" spans="1:13" s="155" customFormat="1" ht="21" customHeight="1" x14ac:dyDescent="0.3">
      <c r="A2" s="153" t="s">
        <v>2384</v>
      </c>
      <c r="B2" s="156" t="s">
        <v>2385</v>
      </c>
      <c r="C2" s="314"/>
      <c r="D2" s="311"/>
      <c r="E2" s="311"/>
      <c r="F2" s="311"/>
      <c r="G2" s="156"/>
      <c r="H2" s="314"/>
      <c r="I2" s="1721" t="s">
        <v>1163</v>
      </c>
      <c r="J2" s="1721"/>
      <c r="K2" s="1721" t="s">
        <v>2404</v>
      </c>
      <c r="L2" s="1721"/>
    </row>
    <row r="3" spans="1:13" s="160" customFormat="1" ht="37.5" customHeight="1" x14ac:dyDescent="0.3">
      <c r="A3" s="1725" t="s">
        <v>2405</v>
      </c>
      <c r="B3" s="1725"/>
      <c r="C3" s="1725"/>
      <c r="D3" s="1725"/>
      <c r="E3" s="1725"/>
      <c r="F3" s="1725"/>
      <c r="G3" s="1725"/>
      <c r="H3" s="1725"/>
      <c r="I3" s="1725"/>
      <c r="J3" s="1725"/>
      <c r="K3" s="1725"/>
      <c r="L3" s="1725"/>
    </row>
    <row r="4" spans="1:13" ht="21" customHeight="1" thickBot="1" x14ac:dyDescent="0.35">
      <c r="A4" s="1746" t="s">
        <v>2443</v>
      </c>
      <c r="B4" s="1746"/>
      <c r="C4" s="1746"/>
      <c r="D4" s="1746"/>
      <c r="E4" s="1746"/>
      <c r="F4" s="1746"/>
      <c r="G4" s="1746"/>
      <c r="H4" s="1746"/>
      <c r="I4" s="1746"/>
      <c r="J4" s="1746"/>
      <c r="K4" s="1746"/>
      <c r="L4" s="1746"/>
    </row>
    <row r="5" spans="1:13" s="164" customFormat="1" ht="37.35" customHeight="1" x14ac:dyDescent="0.3">
      <c r="A5" s="2483" t="s">
        <v>2389</v>
      </c>
      <c r="B5" s="1749" t="s">
        <v>1435</v>
      </c>
      <c r="C5" s="1733" t="s">
        <v>2390</v>
      </c>
      <c r="D5" s="1734"/>
      <c r="E5" s="1734"/>
      <c r="F5" s="1734"/>
      <c r="G5" s="1734"/>
      <c r="H5" s="1734"/>
      <c r="I5" s="1734"/>
      <c r="J5" s="1735" t="s">
        <v>2391</v>
      </c>
      <c r="K5" s="1736"/>
      <c r="L5" s="2484"/>
    </row>
    <row r="6" spans="1:13" s="164" customFormat="1" ht="37.35" customHeight="1" x14ac:dyDescent="0.3">
      <c r="A6" s="2485"/>
      <c r="B6" s="1750"/>
      <c r="C6" s="1737" t="s">
        <v>1039</v>
      </c>
      <c r="D6" s="1739" t="s">
        <v>2392</v>
      </c>
      <c r="E6" s="1739"/>
      <c r="F6" s="1739"/>
      <c r="G6" s="1739" t="s">
        <v>2393</v>
      </c>
      <c r="H6" s="1739"/>
      <c r="I6" s="1739"/>
      <c r="J6" s="1739" t="s">
        <v>2394</v>
      </c>
      <c r="K6" s="1739"/>
      <c r="L6" s="2486"/>
    </row>
    <row r="7" spans="1:13" s="164" customFormat="1" ht="37.35" customHeight="1" thickBot="1" x14ac:dyDescent="0.35">
      <c r="A7" s="2487"/>
      <c r="B7" s="1751"/>
      <c r="C7" s="1738"/>
      <c r="D7" s="1489" t="s">
        <v>1107</v>
      </c>
      <c r="E7" s="1489" t="s">
        <v>2395</v>
      </c>
      <c r="F7" s="1489" t="s">
        <v>2396</v>
      </c>
      <c r="G7" s="1489" t="s">
        <v>1107</v>
      </c>
      <c r="H7" s="1489" t="s">
        <v>2395</v>
      </c>
      <c r="I7" s="1489" t="s">
        <v>2396</v>
      </c>
      <c r="J7" s="1489" t="s">
        <v>1107</v>
      </c>
      <c r="K7" s="1489" t="s">
        <v>2395</v>
      </c>
      <c r="L7" s="2488" t="s">
        <v>2396</v>
      </c>
    </row>
    <row r="8" spans="1:13" s="164" customFormat="1" ht="44.25" customHeight="1" thickBot="1" x14ac:dyDescent="0.35">
      <c r="A8" s="2489" t="s">
        <v>2049</v>
      </c>
      <c r="B8" s="1211">
        <f>C8+J8</f>
        <v>46</v>
      </c>
      <c r="C8" s="1211">
        <f>D8+G8</f>
        <v>46</v>
      </c>
      <c r="D8" s="1211">
        <f>SUM(E8:F8)</f>
        <v>0</v>
      </c>
      <c r="E8" s="1204">
        <v>0</v>
      </c>
      <c r="F8" s="1204">
        <v>0</v>
      </c>
      <c r="G8" s="1211">
        <f>SUM(H8:I8)</f>
        <v>46</v>
      </c>
      <c r="H8" s="1204">
        <v>46</v>
      </c>
      <c r="I8" s="1204">
        <v>0</v>
      </c>
      <c r="J8" s="1211">
        <f>SUM(K8:L8)</f>
        <v>0</v>
      </c>
      <c r="K8" s="1204">
        <v>0</v>
      </c>
      <c r="L8" s="2490">
        <v>0</v>
      </c>
    </row>
    <row r="9" spans="1:13" s="164" customFormat="1" ht="44.25" customHeight="1" thickBot="1" x14ac:dyDescent="0.35">
      <c r="A9" s="2491" t="s">
        <v>2397</v>
      </c>
      <c r="B9" s="1211">
        <f t="shared" ref="B9:B11" si="0">C9+J9</f>
        <v>0</v>
      </c>
      <c r="C9" s="1211">
        <f t="shared" ref="C9:C11" si="1">D9+G9</f>
        <v>0</v>
      </c>
      <c r="D9" s="1211">
        <f t="shared" ref="D9:D11" si="2">SUM(E9:F9)</f>
        <v>0</v>
      </c>
      <c r="E9" s="1204">
        <v>0</v>
      </c>
      <c r="F9" s="1204">
        <v>0</v>
      </c>
      <c r="G9" s="1211">
        <f t="shared" ref="G9:G11" si="3">SUM(H9:I9)</f>
        <v>0</v>
      </c>
      <c r="H9" s="1204">
        <v>0</v>
      </c>
      <c r="I9" s="1204">
        <v>0</v>
      </c>
      <c r="J9" s="1211">
        <f t="shared" ref="J9:J11" si="4">SUM(K9:L9)</f>
        <v>0</v>
      </c>
      <c r="K9" s="1204">
        <v>0</v>
      </c>
      <c r="L9" s="2490">
        <v>0</v>
      </c>
    </row>
    <row r="10" spans="1:13" s="164" customFormat="1" ht="44.25" customHeight="1" thickBot="1" x14ac:dyDescent="0.35">
      <c r="A10" s="2491" t="s">
        <v>2398</v>
      </c>
      <c r="B10" s="1211">
        <f t="shared" si="0"/>
        <v>16</v>
      </c>
      <c r="C10" s="1211">
        <f t="shared" si="1"/>
        <v>16</v>
      </c>
      <c r="D10" s="1211">
        <f t="shared" si="2"/>
        <v>0</v>
      </c>
      <c r="E10" s="1204">
        <v>0</v>
      </c>
      <c r="F10" s="1204">
        <v>0</v>
      </c>
      <c r="G10" s="1211">
        <f t="shared" si="3"/>
        <v>16</v>
      </c>
      <c r="H10" s="1204">
        <v>16</v>
      </c>
      <c r="I10" s="1204">
        <v>0</v>
      </c>
      <c r="J10" s="1211">
        <f t="shared" si="4"/>
        <v>0</v>
      </c>
      <c r="K10" s="1204">
        <v>0</v>
      </c>
      <c r="L10" s="2490">
        <v>0</v>
      </c>
    </row>
    <row r="11" spans="1:13" s="164" customFormat="1" ht="44.25" customHeight="1" thickBot="1" x14ac:dyDescent="0.35">
      <c r="A11" s="2492" t="s">
        <v>2399</v>
      </c>
      <c r="B11" s="2493">
        <f t="shared" si="0"/>
        <v>30</v>
      </c>
      <c r="C11" s="2493">
        <f t="shared" si="1"/>
        <v>30</v>
      </c>
      <c r="D11" s="2493">
        <f t="shared" si="2"/>
        <v>0</v>
      </c>
      <c r="E11" s="2494">
        <v>0</v>
      </c>
      <c r="F11" s="2494">
        <v>0</v>
      </c>
      <c r="G11" s="2493">
        <f t="shared" si="3"/>
        <v>30</v>
      </c>
      <c r="H11" s="2494">
        <v>30</v>
      </c>
      <c r="I11" s="2494">
        <v>0</v>
      </c>
      <c r="J11" s="2493">
        <f t="shared" si="4"/>
        <v>0</v>
      </c>
      <c r="K11" s="2494">
        <v>0</v>
      </c>
      <c r="L11" s="2495">
        <v>0</v>
      </c>
    </row>
    <row r="12" spans="1:13" ht="16.2" x14ac:dyDescent="0.3">
      <c r="A12" s="173" t="s">
        <v>973</v>
      </c>
      <c r="B12" s="174"/>
      <c r="C12" s="174" t="s">
        <v>974</v>
      </c>
      <c r="E12" s="173" t="s">
        <v>1015</v>
      </c>
      <c r="G12" s="174"/>
      <c r="H12" s="174"/>
      <c r="I12" s="1499" t="s">
        <v>975</v>
      </c>
      <c r="K12" s="1500"/>
      <c r="L12" s="1500"/>
    </row>
    <row r="13" spans="1:13" ht="16.2" x14ac:dyDescent="0.3">
      <c r="A13" s="174"/>
      <c r="B13" s="174"/>
      <c r="C13" s="174"/>
      <c r="D13" s="1493"/>
      <c r="E13" s="174" t="s">
        <v>1016</v>
      </c>
      <c r="G13" s="174"/>
      <c r="H13" s="174"/>
      <c r="I13" s="174"/>
      <c r="J13" s="174"/>
      <c r="K13" s="1720"/>
      <c r="L13" s="1720"/>
    </row>
    <row r="14" spans="1:13" ht="16.2" x14ac:dyDescent="0.3">
      <c r="A14" s="173"/>
      <c r="B14" s="174"/>
      <c r="C14" s="174"/>
      <c r="D14" s="1493"/>
      <c r="E14" s="1493"/>
      <c r="F14" s="1493"/>
      <c r="G14" s="174"/>
      <c r="H14" s="174"/>
      <c r="I14" s="174"/>
      <c r="J14" s="174"/>
      <c r="L14" s="1495" t="s">
        <v>2442</v>
      </c>
    </row>
    <row r="15" spans="1:13" ht="26.25" customHeight="1" x14ac:dyDescent="0.3">
      <c r="A15" s="1501" t="s">
        <v>2406</v>
      </c>
      <c r="B15" s="174"/>
      <c r="C15" s="174"/>
      <c r="D15" s="1493"/>
      <c r="E15" s="1493"/>
      <c r="F15" s="1493"/>
      <c r="G15" s="174"/>
      <c r="H15" s="174"/>
      <c r="I15" s="174"/>
      <c r="J15" s="174"/>
      <c r="K15" s="174"/>
      <c r="L15" s="174"/>
    </row>
    <row r="16" spans="1:13" ht="21.6" customHeight="1" x14ac:dyDescent="0.3">
      <c r="A16" s="1726" t="s">
        <v>2401</v>
      </c>
      <c r="B16" s="1726"/>
      <c r="C16" s="1726"/>
      <c r="D16" s="1726"/>
      <c r="E16" s="1726"/>
      <c r="F16" s="1726"/>
      <c r="G16" s="1726"/>
      <c r="H16" s="1726"/>
      <c r="I16" s="1726"/>
      <c r="J16" s="1726"/>
      <c r="K16" s="1726"/>
      <c r="L16" s="1726"/>
    </row>
    <row r="17" spans="1:12" ht="17.399999999999999" customHeight="1" x14ac:dyDescent="0.3">
      <c r="A17" s="174" t="s">
        <v>1119</v>
      </c>
      <c r="B17" s="174"/>
      <c r="C17" s="174"/>
      <c r="D17" s="174"/>
      <c r="E17" s="174"/>
      <c r="F17" s="174"/>
      <c r="G17" s="174"/>
      <c r="H17" s="174"/>
      <c r="I17" s="174"/>
      <c r="J17" s="174"/>
      <c r="K17" s="174"/>
      <c r="L17" s="174"/>
    </row>
    <row r="18" spans="1:12" ht="21.75" customHeight="1" x14ac:dyDescent="0.3">
      <c r="A18" s="167" t="s">
        <v>2402</v>
      </c>
      <c r="B18" s="174"/>
      <c r="C18" s="174"/>
      <c r="D18" s="174"/>
      <c r="E18" s="174"/>
      <c r="F18" s="174"/>
      <c r="G18" s="174"/>
      <c r="H18" s="174"/>
      <c r="I18" s="174"/>
      <c r="J18" s="174"/>
      <c r="K18" s="174"/>
      <c r="L18" s="174"/>
    </row>
    <row r="19" spans="1:12" ht="21" customHeight="1" x14ac:dyDescent="0.4">
      <c r="A19" s="175"/>
      <c r="B19" s="175"/>
      <c r="C19" s="175"/>
      <c r="D19" s="176"/>
      <c r="E19" s="176"/>
      <c r="F19" s="176"/>
      <c r="G19" s="175"/>
      <c r="H19" s="175"/>
      <c r="I19" s="175"/>
      <c r="J19" s="175"/>
    </row>
    <row r="20" spans="1:12" ht="21" customHeight="1" x14ac:dyDescent="0.4">
      <c r="A20" s="175"/>
      <c r="B20" s="175"/>
      <c r="C20" s="175"/>
      <c r="D20" s="176"/>
      <c r="E20" s="176"/>
      <c r="F20" s="176"/>
      <c r="G20" s="175"/>
      <c r="H20" s="175"/>
      <c r="I20" s="175"/>
      <c r="J20" s="175"/>
      <c r="K20" s="175"/>
    </row>
    <row r="21" spans="1:12" ht="21" customHeight="1" x14ac:dyDescent="0.4">
      <c r="A21" s="175"/>
      <c r="B21" s="175"/>
      <c r="C21" s="175"/>
      <c r="D21" s="176"/>
      <c r="E21" s="176"/>
      <c r="F21" s="176"/>
      <c r="G21" s="175"/>
      <c r="H21" s="175"/>
      <c r="I21" s="175"/>
      <c r="J21" s="175"/>
      <c r="K21" s="175"/>
    </row>
    <row r="22" spans="1:12" ht="21" customHeight="1" x14ac:dyDescent="0.4">
      <c r="A22" s="175"/>
      <c r="B22" s="175"/>
      <c r="C22" s="175"/>
      <c r="D22" s="176"/>
      <c r="E22" s="176"/>
      <c r="F22" s="176"/>
      <c r="G22" s="175"/>
      <c r="H22" s="175"/>
      <c r="I22" s="175"/>
      <c r="J22" s="175"/>
      <c r="K22" s="175"/>
    </row>
    <row r="23" spans="1:12" ht="21" customHeight="1" x14ac:dyDescent="0.4">
      <c r="A23" s="175"/>
      <c r="B23" s="175"/>
      <c r="C23" s="175"/>
      <c r="D23" s="176"/>
      <c r="E23" s="176"/>
      <c r="F23" s="176"/>
      <c r="G23" s="175"/>
      <c r="H23" s="175"/>
      <c r="I23" s="175"/>
      <c r="J23" s="175"/>
      <c r="K23" s="175"/>
    </row>
    <row r="24" spans="1:12" ht="21" customHeight="1" x14ac:dyDescent="0.4">
      <c r="A24" s="175"/>
      <c r="B24" s="175"/>
      <c r="C24" s="175"/>
      <c r="D24" s="176"/>
      <c r="E24" s="176"/>
      <c r="F24" s="176"/>
      <c r="G24" s="175"/>
      <c r="H24" s="175"/>
      <c r="I24" s="175"/>
      <c r="J24" s="175"/>
      <c r="K24" s="175"/>
    </row>
    <row r="25" spans="1:12" ht="21" customHeight="1" x14ac:dyDescent="0.4">
      <c r="A25" s="175"/>
      <c r="B25" s="175"/>
      <c r="C25" s="175"/>
      <c r="D25" s="176"/>
      <c r="E25" s="176"/>
      <c r="F25" s="176"/>
      <c r="G25" s="175"/>
      <c r="H25" s="175"/>
      <c r="I25" s="175"/>
      <c r="J25" s="175"/>
      <c r="K25" s="175"/>
    </row>
    <row r="26" spans="1:12" ht="21" customHeight="1" x14ac:dyDescent="0.4">
      <c r="A26" s="175"/>
      <c r="B26" s="175"/>
      <c r="C26" s="175"/>
      <c r="D26" s="176"/>
      <c r="E26" s="176"/>
      <c r="F26" s="176"/>
      <c r="G26" s="175"/>
      <c r="H26" s="175"/>
      <c r="I26" s="175"/>
      <c r="J26" s="175"/>
      <c r="K26" s="175"/>
    </row>
    <row r="27" spans="1:12" ht="21" customHeight="1" x14ac:dyDescent="0.4">
      <c r="A27" s="175"/>
      <c r="B27" s="175"/>
      <c r="C27" s="175"/>
      <c r="D27" s="176"/>
      <c r="E27" s="176"/>
      <c r="F27" s="176"/>
      <c r="G27" s="175"/>
      <c r="H27" s="175"/>
      <c r="I27" s="175"/>
    </row>
    <row r="28" spans="1:12" ht="21" customHeight="1" x14ac:dyDescent="0.4">
      <c r="A28" s="175"/>
      <c r="B28" s="175"/>
      <c r="C28" s="175"/>
      <c r="D28" s="176"/>
      <c r="E28" s="176"/>
      <c r="F28" s="176"/>
      <c r="G28" s="175"/>
      <c r="H28" s="175"/>
      <c r="I28" s="175"/>
    </row>
    <row r="29" spans="1:12" ht="21" customHeight="1" x14ac:dyDescent="0.4">
      <c r="A29" s="175"/>
      <c r="B29" s="175"/>
      <c r="C29" s="175"/>
      <c r="D29" s="176"/>
      <c r="E29" s="176"/>
      <c r="F29" s="176"/>
      <c r="G29" s="175"/>
      <c r="H29" s="175"/>
      <c r="I29" s="175"/>
    </row>
    <row r="30" spans="1:12" ht="21" customHeight="1" x14ac:dyDescent="0.4">
      <c r="A30" s="175"/>
      <c r="B30" s="175"/>
      <c r="C30" s="175"/>
      <c r="D30" s="176"/>
      <c r="E30" s="176"/>
      <c r="F30" s="176"/>
      <c r="G30" s="175"/>
      <c r="H30" s="175"/>
      <c r="I30" s="175"/>
    </row>
    <row r="31" spans="1:12" ht="21" customHeight="1" x14ac:dyDescent="0.4">
      <c r="A31" s="175"/>
      <c r="B31" s="175"/>
      <c r="C31" s="175"/>
      <c r="D31" s="176"/>
      <c r="E31" s="176"/>
      <c r="F31" s="176"/>
      <c r="G31" s="175"/>
      <c r="H31" s="175"/>
      <c r="I31" s="175"/>
    </row>
    <row r="32" spans="1:12" ht="21" customHeight="1" x14ac:dyDescent="0.4">
      <c r="A32" s="175"/>
      <c r="B32" s="175"/>
      <c r="C32" s="175"/>
      <c r="D32" s="176"/>
      <c r="E32" s="176"/>
      <c r="F32" s="176"/>
      <c r="G32" s="175"/>
      <c r="H32" s="175"/>
      <c r="I32" s="175"/>
    </row>
    <row r="33" spans="1:9" ht="21" customHeight="1" x14ac:dyDescent="0.4">
      <c r="A33" s="175"/>
      <c r="B33" s="175"/>
      <c r="C33" s="175"/>
      <c r="D33" s="176"/>
      <c r="E33" s="176"/>
      <c r="F33" s="176"/>
      <c r="G33" s="175"/>
      <c r="H33" s="175"/>
      <c r="I33" s="175"/>
    </row>
    <row r="34" spans="1:9" ht="21" customHeight="1" x14ac:dyDescent="0.4">
      <c r="A34" s="175"/>
      <c r="B34" s="175"/>
      <c r="C34" s="175"/>
      <c r="D34" s="176"/>
      <c r="E34" s="176"/>
      <c r="F34" s="176"/>
      <c r="G34" s="175"/>
      <c r="H34" s="175"/>
      <c r="I34" s="175"/>
    </row>
    <row r="35" spans="1:9" ht="21" customHeight="1" x14ac:dyDescent="0.4">
      <c r="A35" s="175"/>
      <c r="B35" s="175"/>
      <c r="C35" s="175"/>
      <c r="D35" s="176"/>
      <c r="E35" s="176"/>
      <c r="F35" s="176"/>
      <c r="G35" s="175"/>
      <c r="H35" s="175"/>
      <c r="I35" s="175"/>
    </row>
    <row r="36" spans="1:9" ht="21" customHeight="1" x14ac:dyDescent="0.4">
      <c r="A36" s="175"/>
      <c r="B36" s="175"/>
      <c r="C36" s="175"/>
      <c r="D36" s="176"/>
      <c r="E36" s="176"/>
      <c r="F36" s="176"/>
      <c r="G36" s="175"/>
      <c r="H36" s="175"/>
      <c r="I36" s="175"/>
    </row>
    <row r="37" spans="1:9" ht="22.8" x14ac:dyDescent="0.4">
      <c r="A37" s="175"/>
      <c r="B37" s="175"/>
      <c r="C37" s="175"/>
      <c r="D37" s="176"/>
      <c r="E37" s="176"/>
      <c r="F37" s="176"/>
      <c r="G37" s="175"/>
      <c r="H37" s="175"/>
      <c r="I37" s="175"/>
    </row>
    <row r="38" spans="1:9" ht="22.8" x14ac:dyDescent="0.4">
      <c r="A38" s="175"/>
      <c r="B38" s="175"/>
      <c r="C38" s="175"/>
      <c r="D38" s="176"/>
      <c r="E38" s="176"/>
      <c r="F38" s="176"/>
      <c r="G38" s="175"/>
      <c r="H38" s="175"/>
      <c r="I38" s="175"/>
    </row>
    <row r="39" spans="1:9" ht="22.8" x14ac:dyDescent="0.4">
      <c r="A39" s="175"/>
      <c r="B39" s="175"/>
      <c r="C39" s="175"/>
      <c r="D39" s="176"/>
      <c r="E39" s="176"/>
      <c r="F39" s="176"/>
      <c r="G39" s="175"/>
      <c r="H39" s="175"/>
      <c r="I39" s="175"/>
    </row>
    <row r="40" spans="1:9" ht="22.8" x14ac:dyDescent="0.4">
      <c r="A40" s="175"/>
      <c r="B40" s="175"/>
      <c r="C40" s="175"/>
      <c r="D40" s="176"/>
      <c r="E40" s="176"/>
      <c r="F40" s="176"/>
      <c r="G40" s="175"/>
      <c r="H40" s="175"/>
      <c r="I40" s="175"/>
    </row>
    <row r="41" spans="1:9" ht="22.8" x14ac:dyDescent="0.4">
      <c r="A41" s="175"/>
      <c r="B41" s="175"/>
      <c r="C41" s="175"/>
      <c r="D41" s="176"/>
      <c r="E41" s="176"/>
      <c r="F41" s="176"/>
      <c r="G41" s="175"/>
      <c r="H41" s="175"/>
      <c r="I41" s="175"/>
    </row>
    <row r="42" spans="1:9" ht="22.8" x14ac:dyDescent="0.4">
      <c r="A42" s="175"/>
      <c r="B42" s="175"/>
      <c r="C42" s="175"/>
      <c r="D42" s="176"/>
      <c r="E42" s="176"/>
      <c r="F42" s="176"/>
      <c r="G42" s="175"/>
      <c r="H42" s="175"/>
      <c r="I42" s="175"/>
    </row>
    <row r="43" spans="1:9" ht="22.8" x14ac:dyDescent="0.4">
      <c r="A43" s="175"/>
      <c r="B43" s="175"/>
      <c r="C43" s="175"/>
      <c r="D43" s="176"/>
      <c r="E43" s="176"/>
      <c r="F43" s="176"/>
      <c r="G43" s="175"/>
      <c r="H43" s="175"/>
      <c r="I43" s="175"/>
    </row>
    <row r="44" spans="1:9" ht="22.8" x14ac:dyDescent="0.4">
      <c r="A44" s="175"/>
      <c r="B44" s="175"/>
      <c r="C44" s="175"/>
      <c r="D44" s="176"/>
      <c r="E44" s="176"/>
      <c r="F44" s="176"/>
      <c r="G44" s="175"/>
      <c r="H44" s="175"/>
      <c r="I44" s="175"/>
    </row>
    <row r="45" spans="1:9" ht="22.8" x14ac:dyDescent="0.4">
      <c r="A45" s="175"/>
      <c r="B45" s="175"/>
      <c r="C45" s="175"/>
      <c r="D45" s="176"/>
      <c r="E45" s="176"/>
      <c r="F45" s="176"/>
      <c r="G45" s="175"/>
      <c r="H45" s="175"/>
      <c r="I45" s="175"/>
    </row>
    <row r="46" spans="1:9" ht="22.8" x14ac:dyDescent="0.4">
      <c r="A46" s="175"/>
      <c r="B46" s="175"/>
      <c r="C46" s="175"/>
      <c r="D46" s="176"/>
      <c r="E46" s="176"/>
      <c r="F46" s="176"/>
      <c r="G46" s="175"/>
      <c r="H46" s="175"/>
      <c r="I46" s="175"/>
    </row>
    <row r="47" spans="1:9" ht="22.8" x14ac:dyDescent="0.4">
      <c r="A47" s="175"/>
      <c r="B47" s="175"/>
      <c r="C47" s="175"/>
      <c r="D47" s="176"/>
      <c r="E47" s="176"/>
      <c r="F47" s="176"/>
      <c r="G47" s="175"/>
      <c r="H47" s="175"/>
      <c r="I47" s="175"/>
    </row>
    <row r="48" spans="1:9" ht="22.8" x14ac:dyDescent="0.4">
      <c r="A48" s="175"/>
      <c r="B48" s="175"/>
      <c r="C48" s="175"/>
      <c r="D48" s="176"/>
      <c r="E48" s="176"/>
      <c r="F48" s="176"/>
      <c r="G48" s="175"/>
      <c r="H48" s="175"/>
      <c r="I48" s="175"/>
    </row>
    <row r="49" spans="1:9" ht="22.8" x14ac:dyDescent="0.4">
      <c r="A49" s="175"/>
      <c r="B49" s="175"/>
      <c r="C49" s="175"/>
      <c r="D49" s="176"/>
      <c r="E49" s="176"/>
      <c r="F49" s="176"/>
      <c r="G49" s="175"/>
      <c r="H49" s="175"/>
      <c r="I49" s="175"/>
    </row>
    <row r="50" spans="1:9" ht="22.8" x14ac:dyDescent="0.4">
      <c r="A50" s="175"/>
      <c r="B50" s="175"/>
      <c r="C50" s="175"/>
      <c r="D50" s="176"/>
      <c r="E50" s="176"/>
      <c r="F50" s="176"/>
      <c r="G50" s="175"/>
      <c r="H50" s="175"/>
      <c r="I50" s="175"/>
    </row>
    <row r="51" spans="1:9" ht="22.8" x14ac:dyDescent="0.4">
      <c r="A51" s="175"/>
      <c r="B51" s="175"/>
      <c r="C51" s="175"/>
      <c r="D51" s="176"/>
      <c r="E51" s="176"/>
      <c r="F51" s="176"/>
      <c r="G51" s="175"/>
      <c r="H51" s="175"/>
      <c r="I51" s="175"/>
    </row>
    <row r="52" spans="1:9" ht="22.8" x14ac:dyDescent="0.4">
      <c r="A52" s="175"/>
      <c r="B52" s="175"/>
      <c r="C52" s="175"/>
      <c r="D52" s="176"/>
      <c r="E52" s="176"/>
      <c r="F52" s="176"/>
      <c r="G52" s="175"/>
      <c r="H52" s="175"/>
      <c r="I52" s="175"/>
    </row>
    <row r="53" spans="1:9" ht="22.8" x14ac:dyDescent="0.4">
      <c r="A53" s="175"/>
      <c r="B53" s="175"/>
      <c r="C53" s="175"/>
      <c r="D53" s="176"/>
      <c r="E53" s="176"/>
      <c r="F53" s="176"/>
      <c r="G53" s="175"/>
      <c r="H53" s="175"/>
      <c r="I53" s="175"/>
    </row>
    <row r="54" spans="1:9" ht="22.8" x14ac:dyDescent="0.4">
      <c r="A54" s="175"/>
      <c r="B54" s="175"/>
      <c r="C54" s="175"/>
      <c r="D54" s="176"/>
      <c r="E54" s="176"/>
      <c r="F54" s="176"/>
      <c r="G54" s="175"/>
      <c r="H54" s="175"/>
      <c r="I54" s="175"/>
    </row>
    <row r="55" spans="1:9" ht="22.8" x14ac:dyDescent="0.4">
      <c r="A55" s="175"/>
      <c r="B55" s="175"/>
      <c r="C55" s="175"/>
      <c r="D55" s="176"/>
      <c r="E55" s="176"/>
      <c r="F55" s="176"/>
      <c r="G55" s="175"/>
      <c r="H55" s="175"/>
      <c r="I55" s="175"/>
    </row>
    <row r="56" spans="1:9" ht="22.8" x14ac:dyDescent="0.4">
      <c r="A56" s="175"/>
      <c r="B56" s="175"/>
      <c r="C56" s="175"/>
      <c r="D56" s="176"/>
      <c r="E56" s="176"/>
      <c r="F56" s="176"/>
      <c r="G56" s="175"/>
      <c r="H56" s="175"/>
      <c r="I56" s="175"/>
    </row>
    <row r="57" spans="1:9" ht="22.8" x14ac:dyDescent="0.4">
      <c r="A57" s="175"/>
      <c r="B57" s="175"/>
      <c r="C57" s="175"/>
      <c r="D57" s="176"/>
      <c r="E57" s="176"/>
      <c r="F57" s="176"/>
      <c r="G57" s="175"/>
      <c r="H57" s="175"/>
      <c r="I57" s="175"/>
    </row>
    <row r="58" spans="1:9" ht="22.8" x14ac:dyDescent="0.4">
      <c r="A58" s="175"/>
      <c r="B58" s="175"/>
      <c r="C58" s="175"/>
      <c r="D58" s="176"/>
      <c r="E58" s="176"/>
      <c r="F58" s="176"/>
      <c r="G58" s="175"/>
      <c r="H58" s="175"/>
      <c r="I58" s="175"/>
    </row>
    <row r="59" spans="1:9" ht="22.8" x14ac:dyDescent="0.4">
      <c r="A59" s="175"/>
      <c r="B59" s="175"/>
      <c r="C59" s="175"/>
      <c r="D59" s="176"/>
      <c r="E59" s="176"/>
      <c r="F59" s="176"/>
      <c r="G59" s="175"/>
      <c r="H59" s="175"/>
      <c r="I59" s="175"/>
    </row>
    <row r="60" spans="1:9" ht="22.8" x14ac:dyDescent="0.4">
      <c r="A60" s="175"/>
      <c r="B60" s="175"/>
      <c r="C60" s="175"/>
      <c r="D60" s="176"/>
      <c r="E60" s="176"/>
      <c r="F60" s="176"/>
      <c r="G60" s="175"/>
      <c r="H60" s="175"/>
      <c r="I60" s="175"/>
    </row>
    <row r="61" spans="1:9" ht="22.8" x14ac:dyDescent="0.4">
      <c r="A61" s="175"/>
      <c r="B61" s="175"/>
      <c r="C61" s="175"/>
      <c r="D61" s="176"/>
      <c r="E61" s="176"/>
      <c r="F61" s="176"/>
      <c r="G61" s="175"/>
      <c r="H61" s="175"/>
      <c r="I61" s="175"/>
    </row>
    <row r="62" spans="1:9" ht="22.8" x14ac:dyDescent="0.4">
      <c r="A62" s="175"/>
      <c r="B62" s="175"/>
      <c r="C62" s="175"/>
      <c r="D62" s="176"/>
      <c r="E62" s="176"/>
      <c r="F62" s="176"/>
      <c r="G62" s="175"/>
      <c r="H62" s="175"/>
      <c r="I62" s="175"/>
    </row>
    <row r="63" spans="1:9" ht="22.8" x14ac:dyDescent="0.4">
      <c r="A63" s="175"/>
      <c r="B63" s="175"/>
      <c r="C63" s="175"/>
      <c r="D63" s="176"/>
      <c r="E63" s="176"/>
      <c r="F63" s="176"/>
      <c r="G63" s="175"/>
      <c r="H63" s="175"/>
      <c r="I63" s="175"/>
    </row>
    <row r="64" spans="1:9" ht="22.8" x14ac:dyDescent="0.4">
      <c r="A64" s="175"/>
      <c r="B64" s="175"/>
      <c r="C64" s="175"/>
      <c r="D64" s="176"/>
      <c r="E64" s="176"/>
      <c r="F64" s="176"/>
      <c r="G64" s="175"/>
      <c r="H64" s="175"/>
      <c r="I64" s="175"/>
    </row>
    <row r="65" spans="1:9" ht="22.8" x14ac:dyDescent="0.4">
      <c r="A65" s="175"/>
      <c r="B65" s="175"/>
      <c r="C65" s="175"/>
      <c r="D65" s="176"/>
      <c r="E65" s="176"/>
      <c r="F65" s="176"/>
      <c r="G65" s="175"/>
      <c r="H65" s="175"/>
      <c r="I65" s="175"/>
    </row>
    <row r="66" spans="1:9" ht="22.8" x14ac:dyDescent="0.4">
      <c r="A66" s="175"/>
      <c r="B66" s="175"/>
      <c r="C66" s="175"/>
      <c r="D66" s="176"/>
      <c r="E66" s="176"/>
      <c r="F66" s="176"/>
      <c r="G66" s="175"/>
      <c r="H66" s="175"/>
      <c r="I66" s="175"/>
    </row>
    <row r="67" spans="1:9" ht="22.8" x14ac:dyDescent="0.4">
      <c r="A67" s="175"/>
      <c r="B67" s="175"/>
      <c r="C67" s="175"/>
      <c r="D67" s="176"/>
      <c r="E67" s="176"/>
      <c r="F67" s="176"/>
      <c r="G67" s="175"/>
      <c r="H67" s="175"/>
      <c r="I67" s="175"/>
    </row>
    <row r="68" spans="1:9" ht="22.8" x14ac:dyDescent="0.4">
      <c r="A68" s="175"/>
      <c r="B68" s="175"/>
      <c r="C68" s="175"/>
      <c r="D68" s="176"/>
      <c r="E68" s="176"/>
      <c r="F68" s="176"/>
      <c r="G68" s="175"/>
      <c r="H68" s="175"/>
      <c r="I68" s="175"/>
    </row>
    <row r="69" spans="1:9" ht="22.8" x14ac:dyDescent="0.4">
      <c r="A69" s="175"/>
      <c r="B69" s="175"/>
      <c r="C69" s="175"/>
      <c r="D69" s="176"/>
      <c r="E69" s="176"/>
      <c r="F69" s="176"/>
      <c r="G69" s="175"/>
      <c r="H69" s="175"/>
      <c r="I69" s="175"/>
    </row>
    <row r="70" spans="1:9" ht="22.8" x14ac:dyDescent="0.4">
      <c r="A70" s="175"/>
      <c r="B70" s="175"/>
      <c r="C70" s="175"/>
      <c r="D70" s="176"/>
      <c r="E70" s="176"/>
      <c r="F70" s="176"/>
      <c r="G70" s="175"/>
      <c r="H70" s="175"/>
      <c r="I70" s="175"/>
    </row>
    <row r="71" spans="1:9" ht="22.8" x14ac:dyDescent="0.4">
      <c r="A71" s="175"/>
      <c r="B71" s="175"/>
      <c r="C71" s="175"/>
      <c r="D71" s="176"/>
      <c r="E71" s="176"/>
      <c r="F71" s="176"/>
      <c r="G71" s="175"/>
      <c r="H71" s="175"/>
      <c r="I71" s="175"/>
    </row>
    <row r="72" spans="1:9" ht="22.8" x14ac:dyDescent="0.4">
      <c r="A72" s="175"/>
      <c r="B72" s="175"/>
      <c r="C72" s="175"/>
      <c r="D72" s="176"/>
      <c r="E72" s="176"/>
      <c r="F72" s="176"/>
      <c r="G72" s="175"/>
      <c r="H72" s="175"/>
      <c r="I72" s="175"/>
    </row>
    <row r="73" spans="1:9" ht="22.8" x14ac:dyDescent="0.4">
      <c r="A73" s="175"/>
      <c r="B73" s="175"/>
      <c r="C73" s="175"/>
      <c r="D73" s="176"/>
      <c r="E73" s="176"/>
      <c r="F73" s="176"/>
      <c r="G73" s="175"/>
      <c r="H73" s="175"/>
      <c r="I73" s="175"/>
    </row>
    <row r="74" spans="1:9" ht="22.8" x14ac:dyDescent="0.4">
      <c r="A74" s="175"/>
      <c r="B74" s="175"/>
      <c r="C74" s="175"/>
      <c r="D74" s="176"/>
      <c r="E74" s="176"/>
      <c r="F74" s="176"/>
      <c r="G74" s="175"/>
      <c r="H74" s="175"/>
      <c r="I74" s="175"/>
    </row>
    <row r="75" spans="1:9" ht="22.8" x14ac:dyDescent="0.4">
      <c r="A75" s="175"/>
      <c r="B75" s="175"/>
      <c r="C75" s="175"/>
      <c r="D75" s="176"/>
      <c r="E75" s="176"/>
      <c r="F75" s="176"/>
      <c r="G75" s="175"/>
      <c r="H75" s="175"/>
      <c r="I75" s="175"/>
    </row>
    <row r="76" spans="1:9" ht="22.8" x14ac:dyDescent="0.4">
      <c r="A76" s="175"/>
      <c r="B76" s="175"/>
      <c r="C76" s="175"/>
      <c r="D76" s="176"/>
      <c r="E76" s="176"/>
      <c r="F76" s="176"/>
      <c r="G76" s="175"/>
      <c r="H76" s="175"/>
      <c r="I76" s="175"/>
    </row>
    <row r="77" spans="1:9" ht="22.8" x14ac:dyDescent="0.4">
      <c r="A77" s="175"/>
      <c r="B77" s="175"/>
      <c r="C77" s="175"/>
      <c r="D77" s="176"/>
      <c r="E77" s="176"/>
      <c r="F77" s="176"/>
      <c r="G77" s="175"/>
      <c r="H77" s="175"/>
      <c r="I77" s="175"/>
    </row>
    <row r="78" spans="1:9" ht="22.8" x14ac:dyDescent="0.4">
      <c r="A78" s="175"/>
      <c r="B78" s="175"/>
      <c r="C78" s="175"/>
      <c r="D78" s="176"/>
      <c r="E78" s="176"/>
      <c r="F78" s="176"/>
      <c r="G78" s="175"/>
      <c r="H78" s="175"/>
      <c r="I78" s="175"/>
    </row>
    <row r="79" spans="1:9" ht="22.8" x14ac:dyDescent="0.4">
      <c r="A79" s="175"/>
      <c r="B79" s="175"/>
      <c r="C79" s="175"/>
      <c r="D79" s="176"/>
      <c r="E79" s="176"/>
      <c r="F79" s="176"/>
      <c r="G79" s="175"/>
      <c r="H79" s="175"/>
      <c r="I79" s="175"/>
    </row>
    <row r="80" spans="1:9" ht="22.8" x14ac:dyDescent="0.4">
      <c r="A80" s="175"/>
      <c r="B80" s="175"/>
      <c r="C80" s="175"/>
      <c r="D80" s="176"/>
      <c r="E80" s="176"/>
      <c r="F80" s="176"/>
      <c r="G80" s="175"/>
      <c r="H80" s="175"/>
      <c r="I80" s="175"/>
    </row>
    <row r="81" spans="1:9" ht="22.8" x14ac:dyDescent="0.4">
      <c r="A81" s="175"/>
      <c r="B81" s="175"/>
      <c r="C81" s="175"/>
      <c r="D81" s="176"/>
      <c r="E81" s="176"/>
      <c r="F81" s="176"/>
      <c r="G81" s="175"/>
      <c r="H81" s="175"/>
      <c r="I81" s="175"/>
    </row>
    <row r="82" spans="1:9" ht="22.8" x14ac:dyDescent="0.4">
      <c r="A82" s="175"/>
      <c r="B82" s="175"/>
      <c r="C82" s="175"/>
      <c r="D82" s="176"/>
      <c r="E82" s="176"/>
      <c r="F82" s="176"/>
      <c r="G82" s="175"/>
      <c r="H82" s="175"/>
      <c r="I82" s="175"/>
    </row>
    <row r="83" spans="1:9" ht="22.8" x14ac:dyDescent="0.4">
      <c r="A83" s="175"/>
      <c r="B83" s="175"/>
      <c r="C83" s="175"/>
      <c r="D83" s="176"/>
      <c r="E83" s="176"/>
      <c r="F83" s="176"/>
      <c r="G83" s="175"/>
      <c r="H83" s="175"/>
      <c r="I83" s="175"/>
    </row>
    <row r="84" spans="1:9" ht="22.8" x14ac:dyDescent="0.4">
      <c r="A84" s="175"/>
      <c r="B84" s="175"/>
      <c r="C84" s="175"/>
      <c r="D84" s="176"/>
      <c r="E84" s="176"/>
      <c r="F84" s="176"/>
      <c r="G84" s="175"/>
      <c r="H84" s="175"/>
      <c r="I84" s="175"/>
    </row>
    <row r="85" spans="1:9" ht="22.8" x14ac:dyDescent="0.4">
      <c r="A85" s="175"/>
      <c r="B85" s="175"/>
      <c r="C85" s="175"/>
      <c r="D85" s="176"/>
      <c r="E85" s="176"/>
      <c r="F85" s="176"/>
      <c r="G85" s="175"/>
      <c r="H85" s="175"/>
      <c r="I85" s="175"/>
    </row>
    <row r="86" spans="1:9" ht="22.8" x14ac:dyDescent="0.4">
      <c r="A86" s="175"/>
      <c r="B86" s="175"/>
      <c r="C86" s="175"/>
      <c r="D86" s="176"/>
      <c r="E86" s="176"/>
      <c r="F86" s="176"/>
      <c r="G86" s="175"/>
      <c r="H86" s="175"/>
      <c r="I86" s="175"/>
    </row>
    <row r="87" spans="1:9" ht="22.8" x14ac:dyDescent="0.4">
      <c r="A87" s="175"/>
      <c r="B87" s="175"/>
      <c r="C87" s="175"/>
      <c r="D87" s="176"/>
      <c r="E87" s="176"/>
      <c r="F87" s="176"/>
      <c r="G87" s="175"/>
      <c r="H87" s="175"/>
      <c r="I87" s="175"/>
    </row>
    <row r="88" spans="1:9" ht="22.8" x14ac:dyDescent="0.4">
      <c r="A88" s="175"/>
      <c r="B88" s="175"/>
      <c r="C88" s="175"/>
      <c r="D88" s="176"/>
      <c r="E88" s="176"/>
      <c r="F88" s="176"/>
      <c r="G88" s="175"/>
      <c r="H88" s="175"/>
      <c r="I88" s="175"/>
    </row>
    <row r="89" spans="1:9" ht="22.8" x14ac:dyDescent="0.4">
      <c r="A89" s="175"/>
      <c r="B89" s="175"/>
      <c r="C89" s="175"/>
      <c r="D89" s="176"/>
      <c r="E89" s="176"/>
      <c r="F89" s="176"/>
      <c r="G89" s="175"/>
      <c r="H89" s="175"/>
      <c r="I89" s="175"/>
    </row>
    <row r="90" spans="1:9" ht="22.8" x14ac:dyDescent="0.4">
      <c r="A90" s="175"/>
      <c r="B90" s="175"/>
      <c r="C90" s="175"/>
      <c r="D90" s="176"/>
      <c r="E90" s="176"/>
      <c r="F90" s="176"/>
      <c r="G90" s="175"/>
      <c r="H90" s="175"/>
      <c r="I90" s="175"/>
    </row>
    <row r="91" spans="1:9" ht="22.8" x14ac:dyDescent="0.4">
      <c r="A91" s="175"/>
      <c r="B91" s="175"/>
      <c r="C91" s="175"/>
      <c r="D91" s="176"/>
      <c r="E91" s="176"/>
      <c r="F91" s="176"/>
      <c r="G91" s="175"/>
      <c r="H91" s="175"/>
      <c r="I91" s="175"/>
    </row>
    <row r="92" spans="1:9" ht="22.8" x14ac:dyDescent="0.4">
      <c r="A92" s="175"/>
      <c r="B92" s="175"/>
      <c r="C92" s="175"/>
      <c r="D92" s="176"/>
      <c r="E92" s="176"/>
      <c r="F92" s="176"/>
      <c r="G92" s="175"/>
      <c r="H92" s="175"/>
      <c r="I92" s="175"/>
    </row>
    <row r="93" spans="1:9" ht="22.8" x14ac:dyDescent="0.4">
      <c r="A93" s="175"/>
      <c r="B93" s="175"/>
      <c r="C93" s="175"/>
      <c r="D93" s="176"/>
      <c r="E93" s="176"/>
      <c r="F93" s="176"/>
      <c r="G93" s="175"/>
      <c r="H93" s="175"/>
      <c r="I93" s="175"/>
    </row>
    <row r="94" spans="1:9" ht="22.8" x14ac:dyDescent="0.4">
      <c r="A94" s="175"/>
      <c r="B94" s="175"/>
      <c r="C94" s="175"/>
      <c r="D94" s="176"/>
      <c r="E94" s="176"/>
      <c r="F94" s="176"/>
      <c r="G94" s="175"/>
      <c r="H94" s="175"/>
      <c r="I94" s="175"/>
    </row>
    <row r="95" spans="1:9" ht="22.8" x14ac:dyDescent="0.4">
      <c r="A95" s="175"/>
      <c r="B95" s="175"/>
      <c r="C95" s="175"/>
      <c r="D95" s="176"/>
      <c r="E95" s="176"/>
      <c r="F95" s="176"/>
      <c r="G95" s="175"/>
      <c r="H95" s="175"/>
      <c r="I95" s="175"/>
    </row>
    <row r="96" spans="1:9" ht="22.8" x14ac:dyDescent="0.4">
      <c r="A96" s="175"/>
      <c r="B96" s="175"/>
      <c r="C96" s="175"/>
      <c r="D96" s="176"/>
      <c r="E96" s="176"/>
      <c r="F96" s="176"/>
      <c r="G96" s="175"/>
      <c r="H96" s="175"/>
      <c r="I96" s="175"/>
    </row>
    <row r="97" spans="1:9" ht="22.8" x14ac:dyDescent="0.4">
      <c r="A97" s="175"/>
      <c r="B97" s="175"/>
      <c r="C97" s="175"/>
      <c r="D97" s="176"/>
      <c r="E97" s="176"/>
      <c r="F97" s="176"/>
      <c r="G97" s="175"/>
      <c r="H97" s="175"/>
      <c r="I97" s="175"/>
    </row>
    <row r="98" spans="1:9" ht="22.8" x14ac:dyDescent="0.4">
      <c r="A98" s="175"/>
      <c r="B98" s="175"/>
      <c r="C98" s="175"/>
      <c r="D98" s="176"/>
      <c r="E98" s="176"/>
      <c r="F98" s="176"/>
      <c r="G98" s="175"/>
      <c r="H98" s="175"/>
      <c r="I98" s="175"/>
    </row>
    <row r="99" spans="1:9" ht="22.8" x14ac:dyDescent="0.4">
      <c r="A99" s="175"/>
      <c r="B99" s="175"/>
      <c r="C99" s="175"/>
      <c r="D99" s="176"/>
      <c r="E99" s="176"/>
      <c r="F99" s="176"/>
      <c r="G99" s="175"/>
      <c r="H99" s="175"/>
      <c r="I99" s="175"/>
    </row>
    <row r="100" spans="1:9" ht="22.8" x14ac:dyDescent="0.4">
      <c r="A100" s="175"/>
      <c r="B100" s="175"/>
      <c r="C100" s="175"/>
      <c r="D100" s="176"/>
      <c r="E100" s="176"/>
      <c r="F100" s="176"/>
      <c r="G100" s="175"/>
      <c r="H100" s="175"/>
      <c r="I100" s="175"/>
    </row>
    <row r="101" spans="1:9" ht="22.8" x14ac:dyDescent="0.4">
      <c r="A101" s="175"/>
      <c r="B101" s="175"/>
      <c r="C101" s="175"/>
      <c r="D101" s="176"/>
      <c r="E101" s="176"/>
      <c r="F101" s="176"/>
      <c r="G101" s="175"/>
      <c r="H101" s="175"/>
      <c r="I101" s="175"/>
    </row>
    <row r="102" spans="1:9" ht="22.8" x14ac:dyDescent="0.4">
      <c r="A102" s="175"/>
      <c r="B102" s="175"/>
      <c r="C102" s="175"/>
      <c r="D102" s="176"/>
      <c r="E102" s="176"/>
      <c r="F102" s="176"/>
      <c r="G102" s="175"/>
      <c r="H102" s="175"/>
      <c r="I102" s="175"/>
    </row>
    <row r="103" spans="1:9" ht="22.8" x14ac:dyDescent="0.4">
      <c r="A103" s="175"/>
      <c r="B103" s="175"/>
      <c r="C103" s="175"/>
      <c r="D103" s="176"/>
      <c r="E103" s="176"/>
      <c r="F103" s="176"/>
      <c r="G103" s="175"/>
      <c r="H103" s="175"/>
      <c r="I103" s="175"/>
    </row>
    <row r="104" spans="1:9" ht="22.8" x14ac:dyDescent="0.4">
      <c r="A104" s="175"/>
      <c r="B104" s="175"/>
      <c r="C104" s="175"/>
      <c r="D104" s="176"/>
      <c r="E104" s="176"/>
      <c r="F104" s="176"/>
      <c r="G104" s="175"/>
      <c r="H104" s="175"/>
      <c r="I104" s="175"/>
    </row>
    <row r="105" spans="1:9" ht="22.8" x14ac:dyDescent="0.4">
      <c r="A105" s="175"/>
      <c r="B105" s="175"/>
      <c r="C105" s="175"/>
      <c r="D105" s="176"/>
      <c r="E105" s="176"/>
      <c r="F105" s="176"/>
      <c r="G105" s="175"/>
      <c r="H105" s="175"/>
      <c r="I105" s="175"/>
    </row>
    <row r="106" spans="1:9" ht="22.8" x14ac:dyDescent="0.4">
      <c r="A106" s="175"/>
      <c r="B106" s="175"/>
      <c r="C106" s="175"/>
      <c r="D106" s="176"/>
      <c r="E106" s="176"/>
      <c r="F106" s="176"/>
      <c r="G106" s="175"/>
      <c r="H106" s="175"/>
      <c r="I106" s="175"/>
    </row>
    <row r="107" spans="1:9" ht="22.8" x14ac:dyDescent="0.4">
      <c r="A107" s="175"/>
      <c r="B107" s="175"/>
      <c r="C107" s="175"/>
      <c r="D107" s="176"/>
      <c r="E107" s="176"/>
      <c r="F107" s="176"/>
      <c r="G107" s="175"/>
      <c r="H107" s="175"/>
      <c r="I107" s="175"/>
    </row>
    <row r="108" spans="1:9" ht="22.8" x14ac:dyDescent="0.4">
      <c r="A108" s="175"/>
      <c r="B108" s="175"/>
      <c r="C108" s="175"/>
      <c r="D108" s="176"/>
      <c r="E108" s="176"/>
      <c r="F108" s="176"/>
      <c r="G108" s="175"/>
      <c r="H108" s="175"/>
      <c r="I108" s="175"/>
    </row>
    <row r="109" spans="1:9" ht="22.8" x14ac:dyDescent="0.4">
      <c r="A109" s="175"/>
      <c r="B109" s="175"/>
      <c r="C109" s="175"/>
      <c r="D109" s="176"/>
      <c r="E109" s="176"/>
      <c r="F109" s="176"/>
      <c r="G109" s="175"/>
      <c r="H109" s="175"/>
      <c r="I109" s="175"/>
    </row>
    <row r="110" spans="1:9" ht="22.8" x14ac:dyDescent="0.4">
      <c r="A110" s="175"/>
      <c r="B110" s="175"/>
      <c r="C110" s="175"/>
      <c r="D110" s="176"/>
      <c r="E110" s="176"/>
      <c r="F110" s="176"/>
      <c r="G110" s="175"/>
      <c r="H110" s="175"/>
      <c r="I110" s="175"/>
    </row>
    <row r="111" spans="1:9" ht="22.8" x14ac:dyDescent="0.4">
      <c r="A111" s="175"/>
      <c r="B111" s="175"/>
      <c r="C111" s="175"/>
      <c r="D111" s="176"/>
      <c r="E111" s="176"/>
      <c r="F111" s="176"/>
      <c r="G111" s="175"/>
      <c r="H111" s="175"/>
      <c r="I111" s="175"/>
    </row>
    <row r="112" spans="1:9" ht="22.8" x14ac:dyDescent="0.4">
      <c r="A112" s="175"/>
      <c r="B112" s="175"/>
      <c r="C112" s="175"/>
      <c r="D112" s="176"/>
      <c r="E112" s="176"/>
      <c r="F112" s="176"/>
      <c r="G112" s="175"/>
      <c r="H112" s="175"/>
      <c r="I112" s="175"/>
    </row>
    <row r="113" spans="1:9" ht="22.8" x14ac:dyDescent="0.4">
      <c r="A113" s="175"/>
      <c r="B113" s="175"/>
      <c r="C113" s="175"/>
      <c r="D113" s="176"/>
      <c r="E113" s="176"/>
      <c r="F113" s="176"/>
      <c r="G113" s="175"/>
      <c r="H113" s="175"/>
      <c r="I113" s="175"/>
    </row>
    <row r="114" spans="1:9" ht="22.8" x14ac:dyDescent="0.4">
      <c r="A114" s="175"/>
      <c r="B114" s="175"/>
      <c r="C114" s="175"/>
      <c r="D114" s="176"/>
      <c r="E114" s="176"/>
      <c r="F114" s="176"/>
      <c r="G114" s="175"/>
      <c r="H114" s="175"/>
      <c r="I114" s="175"/>
    </row>
    <row r="115" spans="1:9" ht="22.8" x14ac:dyDescent="0.4">
      <c r="A115" s="175"/>
      <c r="B115" s="175"/>
      <c r="C115" s="175"/>
      <c r="D115" s="176"/>
      <c r="E115" s="176"/>
      <c r="F115" s="176"/>
      <c r="G115" s="175"/>
      <c r="H115" s="175"/>
      <c r="I115" s="175"/>
    </row>
    <row r="116" spans="1:9" ht="22.8" x14ac:dyDescent="0.4">
      <c r="A116" s="175"/>
      <c r="B116" s="175"/>
      <c r="C116" s="175"/>
      <c r="D116" s="176"/>
      <c r="E116" s="176"/>
      <c r="F116" s="176"/>
      <c r="G116" s="175"/>
      <c r="H116" s="175"/>
      <c r="I116" s="175"/>
    </row>
    <row r="117" spans="1:9" ht="22.8" x14ac:dyDescent="0.4">
      <c r="A117" s="175"/>
      <c r="B117" s="175"/>
      <c r="C117" s="175"/>
      <c r="D117" s="176"/>
      <c r="E117" s="176"/>
      <c r="F117" s="176"/>
      <c r="G117" s="175"/>
      <c r="H117" s="175"/>
      <c r="I117" s="175"/>
    </row>
    <row r="118" spans="1:9" ht="22.8" x14ac:dyDescent="0.4">
      <c r="A118" s="175"/>
      <c r="B118" s="175"/>
      <c r="C118" s="175"/>
      <c r="D118" s="176"/>
      <c r="E118" s="176"/>
      <c r="F118" s="176"/>
      <c r="G118" s="175"/>
      <c r="H118" s="175"/>
      <c r="I118" s="175"/>
    </row>
    <row r="119" spans="1:9" ht="22.8" x14ac:dyDescent="0.4">
      <c r="A119" s="175"/>
      <c r="B119" s="175"/>
      <c r="C119" s="175"/>
      <c r="D119" s="176"/>
      <c r="E119" s="176"/>
      <c r="F119" s="176"/>
      <c r="G119" s="175"/>
      <c r="H119" s="175"/>
      <c r="I119" s="175"/>
    </row>
    <row r="120" spans="1:9" ht="22.8" x14ac:dyDescent="0.4">
      <c r="A120" s="175"/>
      <c r="B120" s="175"/>
      <c r="C120" s="175"/>
      <c r="D120" s="176"/>
      <c r="E120" s="176"/>
      <c r="F120" s="176"/>
      <c r="G120" s="175"/>
      <c r="H120" s="175"/>
      <c r="I120" s="175"/>
    </row>
    <row r="121" spans="1:9" ht="22.8" x14ac:dyDescent="0.4">
      <c r="A121" s="175"/>
      <c r="B121" s="175"/>
      <c r="C121" s="175"/>
      <c r="D121" s="176"/>
      <c r="E121" s="176"/>
      <c r="F121" s="176"/>
      <c r="G121" s="175"/>
      <c r="H121" s="175"/>
      <c r="I121" s="175"/>
    </row>
    <row r="122" spans="1:9" ht="22.8" x14ac:dyDescent="0.4">
      <c r="A122" s="175"/>
      <c r="B122" s="175"/>
      <c r="C122" s="175"/>
      <c r="D122" s="176"/>
      <c r="E122" s="176"/>
      <c r="F122" s="176"/>
      <c r="G122" s="175"/>
      <c r="H122" s="175"/>
      <c r="I122" s="175"/>
    </row>
    <row r="123" spans="1:9" ht="22.8" x14ac:dyDescent="0.4">
      <c r="A123" s="175"/>
      <c r="B123" s="175"/>
      <c r="C123" s="175"/>
      <c r="D123" s="176"/>
      <c r="E123" s="176"/>
      <c r="F123" s="176"/>
      <c r="G123" s="175"/>
      <c r="H123" s="175"/>
      <c r="I123" s="175"/>
    </row>
    <row r="124" spans="1:9" ht="22.8" x14ac:dyDescent="0.4">
      <c r="A124" s="175"/>
      <c r="B124" s="175"/>
      <c r="C124" s="175"/>
      <c r="D124" s="176"/>
      <c r="E124" s="176"/>
      <c r="F124" s="176"/>
      <c r="G124" s="175"/>
      <c r="H124" s="175"/>
      <c r="I124" s="175"/>
    </row>
    <row r="125" spans="1:9" ht="22.8" x14ac:dyDescent="0.4">
      <c r="A125" s="175"/>
      <c r="B125" s="175"/>
      <c r="C125" s="175"/>
      <c r="D125" s="176"/>
      <c r="E125" s="176"/>
      <c r="F125" s="176"/>
      <c r="G125" s="175"/>
      <c r="H125" s="175"/>
      <c r="I125" s="175"/>
    </row>
    <row r="126" spans="1:9" ht="22.8" x14ac:dyDescent="0.4">
      <c r="A126" s="175"/>
      <c r="B126" s="175"/>
      <c r="C126" s="175"/>
      <c r="D126" s="176"/>
      <c r="E126" s="176"/>
      <c r="F126" s="176"/>
      <c r="G126" s="175"/>
      <c r="H126" s="175"/>
      <c r="I126" s="175"/>
    </row>
    <row r="127" spans="1:9" ht="22.8" x14ac:dyDescent="0.4">
      <c r="A127" s="175"/>
      <c r="B127" s="175"/>
      <c r="C127" s="175"/>
      <c r="D127" s="176"/>
      <c r="E127" s="176"/>
      <c r="F127" s="176"/>
      <c r="G127" s="175"/>
      <c r="H127" s="175"/>
      <c r="I127" s="175"/>
    </row>
    <row r="128" spans="1:9" ht="22.8" x14ac:dyDescent="0.4">
      <c r="A128" s="175"/>
      <c r="B128" s="175"/>
      <c r="C128" s="175"/>
      <c r="D128" s="176"/>
      <c r="E128" s="176"/>
      <c r="F128" s="176"/>
      <c r="G128" s="175"/>
      <c r="H128" s="175"/>
      <c r="I128" s="175"/>
    </row>
    <row r="129" spans="1:9" ht="22.8" x14ac:dyDescent="0.4">
      <c r="A129" s="175"/>
      <c r="B129" s="175"/>
      <c r="C129" s="175"/>
      <c r="D129" s="176"/>
      <c r="E129" s="176"/>
      <c r="F129" s="176"/>
      <c r="G129" s="175"/>
      <c r="H129" s="175"/>
      <c r="I129" s="175"/>
    </row>
    <row r="130" spans="1:9" ht="22.8" x14ac:dyDescent="0.4">
      <c r="A130" s="175"/>
      <c r="B130" s="175"/>
      <c r="C130" s="175"/>
      <c r="D130" s="176"/>
      <c r="E130" s="176"/>
      <c r="F130" s="176"/>
      <c r="G130" s="175"/>
      <c r="H130" s="175"/>
      <c r="I130" s="175"/>
    </row>
    <row r="131" spans="1:9" ht="22.8" x14ac:dyDescent="0.4">
      <c r="A131" s="175"/>
      <c r="B131" s="175"/>
      <c r="C131" s="175"/>
      <c r="D131" s="176"/>
      <c r="E131" s="176"/>
      <c r="F131" s="176"/>
      <c r="G131" s="175"/>
      <c r="H131" s="175"/>
      <c r="I131" s="175"/>
    </row>
    <row r="132" spans="1:9" ht="22.8" x14ac:dyDescent="0.4">
      <c r="A132" s="175"/>
      <c r="B132" s="175"/>
      <c r="C132" s="175"/>
      <c r="D132" s="176"/>
      <c r="E132" s="176"/>
      <c r="F132" s="176"/>
      <c r="G132" s="175"/>
      <c r="H132" s="175"/>
      <c r="I132" s="175"/>
    </row>
    <row r="133" spans="1:9" ht="22.8" x14ac:dyDescent="0.4">
      <c r="A133" s="175"/>
      <c r="B133" s="175"/>
      <c r="C133" s="175"/>
      <c r="D133" s="176"/>
      <c r="E133" s="176"/>
      <c r="F133" s="176"/>
      <c r="G133" s="175"/>
      <c r="H133" s="175"/>
      <c r="I133" s="175"/>
    </row>
    <row r="134" spans="1:9" ht="22.8" x14ac:dyDescent="0.4">
      <c r="A134" s="175"/>
      <c r="B134" s="175"/>
      <c r="C134" s="175"/>
      <c r="D134" s="176"/>
      <c r="E134" s="176"/>
      <c r="F134" s="176"/>
      <c r="G134" s="175"/>
      <c r="H134" s="175"/>
      <c r="I134" s="175"/>
    </row>
    <row r="135" spans="1:9" ht="22.8" x14ac:dyDescent="0.4">
      <c r="A135" s="175"/>
      <c r="B135" s="175"/>
      <c r="C135" s="175"/>
      <c r="D135" s="176"/>
      <c r="E135" s="176"/>
      <c r="F135" s="176"/>
      <c r="G135" s="175"/>
      <c r="H135" s="175"/>
      <c r="I135" s="175"/>
    </row>
    <row r="136" spans="1:9" ht="22.8" x14ac:dyDescent="0.4">
      <c r="A136" s="175"/>
      <c r="B136" s="175"/>
      <c r="C136" s="175"/>
      <c r="D136" s="176"/>
      <c r="E136" s="176"/>
      <c r="F136" s="176"/>
      <c r="G136" s="175"/>
      <c r="H136" s="175"/>
      <c r="I136" s="175"/>
    </row>
    <row r="137" spans="1:9" ht="22.8" x14ac:dyDescent="0.4">
      <c r="A137" s="175"/>
      <c r="B137" s="175"/>
      <c r="C137" s="175"/>
      <c r="D137" s="176"/>
      <c r="E137" s="176"/>
      <c r="F137" s="176"/>
      <c r="G137" s="175"/>
      <c r="H137" s="175"/>
      <c r="I137" s="175"/>
    </row>
    <row r="138" spans="1:9" ht="22.8" x14ac:dyDescent="0.4">
      <c r="A138" s="175"/>
      <c r="B138" s="175"/>
      <c r="C138" s="175"/>
      <c r="D138" s="176"/>
      <c r="E138" s="176"/>
      <c r="F138" s="176"/>
      <c r="G138" s="175"/>
      <c r="H138" s="175"/>
      <c r="I138" s="175"/>
    </row>
    <row r="139" spans="1:9" ht="22.8" x14ac:dyDescent="0.4">
      <c r="A139" s="175"/>
      <c r="B139" s="175"/>
      <c r="C139" s="175"/>
      <c r="D139" s="176"/>
      <c r="E139" s="176"/>
      <c r="F139" s="176"/>
      <c r="G139" s="175"/>
      <c r="H139" s="175"/>
      <c r="I139" s="175"/>
    </row>
    <row r="140" spans="1:9" ht="22.8" x14ac:dyDescent="0.4">
      <c r="A140" s="175"/>
      <c r="B140" s="175"/>
      <c r="C140" s="175"/>
      <c r="D140" s="176"/>
      <c r="E140" s="176"/>
      <c r="F140" s="176"/>
      <c r="G140" s="175"/>
      <c r="H140" s="175"/>
      <c r="I140" s="175"/>
    </row>
    <row r="141" spans="1:9" ht="22.8" x14ac:dyDescent="0.4">
      <c r="A141" s="175"/>
      <c r="B141" s="175"/>
      <c r="C141" s="175"/>
      <c r="D141" s="176"/>
      <c r="E141" s="176"/>
      <c r="F141" s="176"/>
      <c r="G141" s="175"/>
      <c r="H141" s="175"/>
      <c r="I141" s="175"/>
    </row>
    <row r="142" spans="1:9" ht="22.8" x14ac:dyDescent="0.4">
      <c r="A142" s="175"/>
      <c r="B142" s="175"/>
      <c r="C142" s="175"/>
      <c r="D142" s="176"/>
      <c r="E142" s="176"/>
      <c r="F142" s="176"/>
      <c r="G142" s="175"/>
      <c r="H142" s="175"/>
      <c r="I142" s="175"/>
    </row>
    <row r="143" spans="1:9" ht="22.8" x14ac:dyDescent="0.4">
      <c r="A143" s="175"/>
      <c r="B143" s="175"/>
      <c r="C143" s="175"/>
      <c r="D143" s="176"/>
      <c r="E143" s="176"/>
      <c r="F143" s="176"/>
      <c r="G143" s="175"/>
      <c r="H143" s="175"/>
      <c r="I143" s="175"/>
    </row>
    <row r="144" spans="1:9" ht="22.8" x14ac:dyDescent="0.4">
      <c r="A144" s="175"/>
      <c r="B144" s="175"/>
      <c r="C144" s="175"/>
      <c r="D144" s="176"/>
      <c r="E144" s="176"/>
      <c r="F144" s="176"/>
      <c r="G144" s="175"/>
      <c r="H144" s="175"/>
      <c r="I144" s="175"/>
    </row>
    <row r="145" spans="1:9" ht="22.8" x14ac:dyDescent="0.4">
      <c r="A145" s="175"/>
      <c r="B145" s="175"/>
      <c r="C145" s="175"/>
      <c r="D145" s="176"/>
      <c r="E145" s="176"/>
      <c r="F145" s="176"/>
      <c r="G145" s="175"/>
      <c r="H145" s="175"/>
      <c r="I145" s="175"/>
    </row>
    <row r="146" spans="1:9" ht="22.8" x14ac:dyDescent="0.4">
      <c r="A146" s="175"/>
      <c r="B146" s="175"/>
      <c r="C146" s="175"/>
      <c r="D146" s="176"/>
      <c r="E146" s="176"/>
      <c r="F146" s="176"/>
      <c r="G146" s="175"/>
      <c r="H146" s="175"/>
      <c r="I146" s="175"/>
    </row>
    <row r="147" spans="1:9" ht="22.8" x14ac:dyDescent="0.4">
      <c r="A147" s="175"/>
      <c r="B147" s="175"/>
      <c r="C147" s="175"/>
      <c r="D147" s="176"/>
      <c r="E147" s="176"/>
      <c r="F147" s="176"/>
      <c r="G147" s="175"/>
      <c r="H147" s="175"/>
      <c r="I147" s="175"/>
    </row>
    <row r="148" spans="1:9" ht="22.8" x14ac:dyDescent="0.4">
      <c r="A148" s="175"/>
      <c r="B148" s="175"/>
      <c r="C148" s="175"/>
      <c r="D148" s="176"/>
      <c r="E148" s="176"/>
      <c r="F148" s="176"/>
      <c r="G148" s="175"/>
      <c r="H148" s="175"/>
      <c r="I148" s="175"/>
    </row>
    <row r="149" spans="1:9" ht="22.8" x14ac:dyDescent="0.4">
      <c r="A149" s="175"/>
      <c r="B149" s="175"/>
      <c r="C149" s="175"/>
      <c r="D149" s="176"/>
      <c r="E149" s="176"/>
      <c r="F149" s="176"/>
      <c r="G149" s="175"/>
      <c r="H149" s="175"/>
      <c r="I149" s="175"/>
    </row>
    <row r="150" spans="1:9" ht="22.8" x14ac:dyDescent="0.4">
      <c r="A150" s="175"/>
      <c r="B150" s="175"/>
      <c r="C150" s="175"/>
      <c r="D150" s="176"/>
      <c r="E150" s="176"/>
      <c r="F150" s="176"/>
      <c r="G150" s="175"/>
      <c r="H150" s="175"/>
      <c r="I150" s="175"/>
    </row>
    <row r="151" spans="1:9" ht="22.8" x14ac:dyDescent="0.4">
      <c r="A151" s="175"/>
      <c r="B151" s="175"/>
      <c r="C151" s="175"/>
      <c r="D151" s="176"/>
      <c r="E151" s="176"/>
      <c r="F151" s="176"/>
      <c r="G151" s="175"/>
      <c r="H151" s="175"/>
      <c r="I151" s="175"/>
    </row>
    <row r="152" spans="1:9" ht="22.8" x14ac:dyDescent="0.4">
      <c r="A152" s="175"/>
      <c r="B152" s="175"/>
      <c r="C152" s="175"/>
      <c r="D152" s="176"/>
      <c r="E152" s="176"/>
      <c r="F152" s="176"/>
      <c r="G152" s="175"/>
      <c r="H152" s="175"/>
      <c r="I152" s="175"/>
    </row>
    <row r="153" spans="1:9" ht="22.8" x14ac:dyDescent="0.4">
      <c r="A153" s="175"/>
      <c r="B153" s="175"/>
      <c r="C153" s="175"/>
      <c r="D153" s="176"/>
      <c r="E153" s="176"/>
      <c r="F153" s="176"/>
      <c r="G153" s="175"/>
      <c r="H153" s="175"/>
      <c r="I153" s="175"/>
    </row>
    <row r="154" spans="1:9" ht="22.8" x14ac:dyDescent="0.4">
      <c r="A154" s="175"/>
      <c r="B154" s="175"/>
      <c r="C154" s="175"/>
      <c r="D154" s="176"/>
      <c r="E154" s="176"/>
      <c r="F154" s="176"/>
      <c r="G154" s="175"/>
      <c r="H154" s="175"/>
      <c r="I154" s="175"/>
    </row>
    <row r="155" spans="1:9" ht="22.8" x14ac:dyDescent="0.4">
      <c r="A155" s="175"/>
      <c r="B155" s="175"/>
      <c r="C155" s="175"/>
      <c r="D155" s="176"/>
      <c r="E155" s="176"/>
      <c r="F155" s="176"/>
      <c r="G155" s="175"/>
      <c r="H155" s="175"/>
      <c r="I155" s="175"/>
    </row>
    <row r="156" spans="1:9" ht="22.8" x14ac:dyDescent="0.4">
      <c r="A156" s="175"/>
      <c r="B156" s="175"/>
      <c r="C156" s="175"/>
      <c r="D156" s="176"/>
      <c r="E156" s="176"/>
      <c r="F156" s="176"/>
      <c r="G156" s="175"/>
      <c r="H156" s="175"/>
      <c r="I156" s="175"/>
    </row>
    <row r="157" spans="1:9" ht="22.8" x14ac:dyDescent="0.4">
      <c r="A157" s="175"/>
      <c r="B157" s="175"/>
      <c r="C157" s="175"/>
      <c r="D157" s="176"/>
      <c r="E157" s="176"/>
      <c r="F157" s="176"/>
      <c r="G157" s="175"/>
      <c r="H157" s="175"/>
      <c r="I157" s="175"/>
    </row>
    <row r="158" spans="1:9" ht="22.8" x14ac:dyDescent="0.4">
      <c r="A158" s="175"/>
      <c r="B158" s="175"/>
      <c r="C158" s="175"/>
      <c r="D158" s="176"/>
      <c r="E158" s="176"/>
      <c r="F158" s="176"/>
      <c r="G158" s="175"/>
      <c r="H158" s="175"/>
      <c r="I158" s="175"/>
    </row>
    <row r="159" spans="1:9" ht="22.8" x14ac:dyDescent="0.4">
      <c r="A159" s="175"/>
      <c r="B159" s="175"/>
      <c r="C159" s="175"/>
      <c r="D159" s="176"/>
      <c r="E159" s="176"/>
      <c r="F159" s="176"/>
      <c r="G159" s="175"/>
      <c r="H159" s="175"/>
      <c r="I159" s="175"/>
    </row>
    <row r="160" spans="1:9" ht="22.8" x14ac:dyDescent="0.4">
      <c r="A160" s="175"/>
      <c r="B160" s="175"/>
      <c r="C160" s="175"/>
      <c r="D160" s="176"/>
      <c r="E160" s="176"/>
      <c r="F160" s="176"/>
      <c r="G160" s="175"/>
      <c r="H160" s="175"/>
      <c r="I160" s="175"/>
    </row>
    <row r="161" spans="1:9" ht="22.8" x14ac:dyDescent="0.4">
      <c r="A161" s="175"/>
      <c r="B161" s="175"/>
      <c r="C161" s="175"/>
      <c r="D161" s="176"/>
      <c r="E161" s="176"/>
      <c r="F161" s="176"/>
      <c r="G161" s="175"/>
      <c r="H161" s="175"/>
      <c r="I161" s="175"/>
    </row>
    <row r="162" spans="1:9" ht="22.8" x14ac:dyDescent="0.4">
      <c r="A162" s="175"/>
      <c r="B162" s="175"/>
      <c r="C162" s="175"/>
      <c r="D162" s="176"/>
      <c r="E162" s="176"/>
      <c r="F162" s="176"/>
      <c r="G162" s="175"/>
      <c r="H162" s="175"/>
      <c r="I162" s="175"/>
    </row>
    <row r="163" spans="1:9" ht="22.8" x14ac:dyDescent="0.4">
      <c r="A163" s="175"/>
      <c r="B163" s="175"/>
      <c r="C163" s="175"/>
      <c r="D163" s="176"/>
      <c r="E163" s="176"/>
      <c r="F163" s="176"/>
      <c r="G163" s="175"/>
      <c r="H163" s="175"/>
      <c r="I163" s="175"/>
    </row>
    <row r="164" spans="1:9" ht="22.8" x14ac:dyDescent="0.4">
      <c r="A164" s="175"/>
      <c r="B164" s="175"/>
      <c r="C164" s="175"/>
      <c r="D164" s="176"/>
      <c r="E164" s="176"/>
      <c r="F164" s="176"/>
      <c r="G164" s="175"/>
      <c r="H164" s="175"/>
      <c r="I164" s="175"/>
    </row>
    <row r="165" spans="1:9" ht="22.8" x14ac:dyDescent="0.4">
      <c r="A165" s="175"/>
      <c r="B165" s="175"/>
      <c r="C165" s="175"/>
      <c r="D165" s="176"/>
      <c r="E165" s="176"/>
      <c r="F165" s="176"/>
      <c r="G165" s="175"/>
      <c r="H165" s="175"/>
      <c r="I165" s="175"/>
    </row>
    <row r="166" spans="1:9" ht="22.8" x14ac:dyDescent="0.4">
      <c r="A166" s="175"/>
      <c r="B166" s="175"/>
      <c r="C166" s="175"/>
      <c r="D166" s="176"/>
      <c r="E166" s="176"/>
      <c r="F166" s="176"/>
      <c r="G166" s="175"/>
      <c r="H166" s="175"/>
      <c r="I166" s="175"/>
    </row>
    <row r="167" spans="1:9" ht="22.8" x14ac:dyDescent="0.4">
      <c r="A167" s="175"/>
      <c r="B167" s="175"/>
      <c r="C167" s="175"/>
      <c r="D167" s="176"/>
      <c r="E167" s="176"/>
      <c r="F167" s="176"/>
      <c r="G167" s="175"/>
      <c r="H167" s="175"/>
      <c r="I167" s="175"/>
    </row>
    <row r="168" spans="1:9" ht="22.8" x14ac:dyDescent="0.4">
      <c r="A168" s="175"/>
      <c r="B168" s="175"/>
      <c r="C168" s="175"/>
      <c r="D168" s="176"/>
      <c r="E168" s="176"/>
      <c r="F168" s="176"/>
      <c r="G168" s="175"/>
      <c r="H168" s="175"/>
      <c r="I168" s="175"/>
    </row>
    <row r="169" spans="1:9" ht="22.8" x14ac:dyDescent="0.4">
      <c r="A169" s="175"/>
      <c r="B169" s="175"/>
      <c r="C169" s="175"/>
      <c r="D169" s="176"/>
      <c r="E169" s="176"/>
      <c r="F169" s="176"/>
      <c r="G169" s="175"/>
      <c r="H169" s="175"/>
      <c r="I169" s="175"/>
    </row>
    <row r="170" spans="1:9" ht="22.8" x14ac:dyDescent="0.4">
      <c r="A170" s="175"/>
      <c r="B170" s="175"/>
      <c r="C170" s="175"/>
      <c r="D170" s="176"/>
      <c r="E170" s="176"/>
      <c r="F170" s="176"/>
      <c r="G170" s="175"/>
      <c r="H170" s="175"/>
      <c r="I170" s="175"/>
    </row>
    <row r="171" spans="1:9" ht="22.8" x14ac:dyDescent="0.4">
      <c r="A171" s="175"/>
      <c r="B171" s="175"/>
      <c r="C171" s="175"/>
      <c r="D171" s="176"/>
      <c r="E171" s="176"/>
      <c r="F171" s="176"/>
      <c r="G171" s="175"/>
      <c r="H171" s="175"/>
      <c r="I171" s="175"/>
    </row>
    <row r="172" spans="1:9" ht="22.8" x14ac:dyDescent="0.4">
      <c r="A172" s="175"/>
      <c r="B172" s="175"/>
      <c r="C172" s="175"/>
      <c r="D172" s="176"/>
      <c r="E172" s="176"/>
      <c r="F172" s="176"/>
      <c r="G172" s="175"/>
      <c r="H172" s="175"/>
      <c r="I172" s="175"/>
    </row>
    <row r="173" spans="1:9" ht="22.8" x14ac:dyDescent="0.4">
      <c r="A173" s="175"/>
      <c r="B173" s="175"/>
      <c r="C173" s="175"/>
      <c r="D173" s="176"/>
      <c r="E173" s="176"/>
      <c r="F173" s="176"/>
      <c r="G173" s="175"/>
      <c r="H173" s="175"/>
      <c r="I173" s="175"/>
    </row>
    <row r="174" spans="1:9" ht="22.8" x14ac:dyDescent="0.4">
      <c r="A174" s="175"/>
      <c r="B174" s="175"/>
      <c r="C174" s="175"/>
      <c r="D174" s="176"/>
      <c r="E174" s="176"/>
      <c r="F174" s="176"/>
      <c r="G174" s="175"/>
      <c r="H174" s="175"/>
      <c r="I174" s="175"/>
    </row>
    <row r="175" spans="1:9" ht="22.8" x14ac:dyDescent="0.4">
      <c r="A175" s="175"/>
      <c r="B175" s="175"/>
      <c r="C175" s="175"/>
      <c r="D175" s="176"/>
      <c r="E175" s="176"/>
      <c r="F175" s="176"/>
      <c r="G175" s="175"/>
      <c r="H175" s="175"/>
      <c r="I175" s="175"/>
    </row>
    <row r="176" spans="1:9" ht="22.8" x14ac:dyDescent="0.4">
      <c r="A176" s="175"/>
      <c r="B176" s="175"/>
      <c r="C176" s="175"/>
      <c r="D176" s="176"/>
      <c r="E176" s="176"/>
      <c r="F176" s="176"/>
      <c r="G176" s="175"/>
      <c r="H176" s="175"/>
      <c r="I176" s="175"/>
    </row>
    <row r="177" spans="1:9" ht="22.8" x14ac:dyDescent="0.4">
      <c r="A177" s="175"/>
      <c r="B177" s="175"/>
      <c r="C177" s="175"/>
      <c r="D177" s="176"/>
      <c r="E177" s="176"/>
      <c r="F177" s="176"/>
      <c r="G177" s="175"/>
      <c r="H177" s="175"/>
      <c r="I177" s="175"/>
    </row>
    <row r="178" spans="1:9" ht="22.8" x14ac:dyDescent="0.4">
      <c r="A178" s="175"/>
      <c r="B178" s="175"/>
      <c r="C178" s="175"/>
      <c r="D178" s="176"/>
      <c r="E178" s="176"/>
      <c r="F178" s="176"/>
      <c r="G178" s="175"/>
      <c r="H178" s="175"/>
      <c r="I178" s="175"/>
    </row>
    <row r="179" spans="1:9" ht="22.8" x14ac:dyDescent="0.4">
      <c r="A179" s="175"/>
      <c r="B179" s="175"/>
      <c r="C179" s="175"/>
      <c r="D179" s="176"/>
      <c r="E179" s="176"/>
      <c r="F179" s="176"/>
      <c r="G179" s="175"/>
      <c r="H179" s="175"/>
      <c r="I179" s="175"/>
    </row>
    <row r="180" spans="1:9" ht="22.8" x14ac:dyDescent="0.4">
      <c r="A180" s="175"/>
      <c r="B180" s="175"/>
      <c r="C180" s="175"/>
      <c r="D180" s="176"/>
      <c r="E180" s="176"/>
      <c r="F180" s="176"/>
      <c r="G180" s="175"/>
      <c r="H180" s="175"/>
      <c r="I180" s="175"/>
    </row>
    <row r="181" spans="1:9" ht="22.8" x14ac:dyDescent="0.4">
      <c r="A181" s="175"/>
      <c r="B181" s="175"/>
      <c r="C181" s="175"/>
      <c r="D181" s="176"/>
      <c r="E181" s="176"/>
      <c r="F181" s="176"/>
      <c r="G181" s="175"/>
      <c r="H181" s="175"/>
      <c r="I181" s="175"/>
    </row>
    <row r="182" spans="1:9" ht="22.8" x14ac:dyDescent="0.4">
      <c r="A182" s="175"/>
      <c r="B182" s="175"/>
      <c r="C182" s="175"/>
      <c r="D182" s="176"/>
      <c r="E182" s="176"/>
      <c r="F182" s="176"/>
      <c r="G182" s="175"/>
      <c r="H182" s="175"/>
      <c r="I182" s="175"/>
    </row>
    <row r="183" spans="1:9" ht="22.8" x14ac:dyDescent="0.4">
      <c r="A183" s="175"/>
      <c r="B183" s="175"/>
      <c r="C183" s="175"/>
      <c r="D183" s="176"/>
      <c r="E183" s="176"/>
      <c r="F183" s="176"/>
      <c r="G183" s="175"/>
      <c r="H183" s="175"/>
      <c r="I183" s="175"/>
    </row>
    <row r="184" spans="1:9" ht="22.8" x14ac:dyDescent="0.4">
      <c r="A184" s="175"/>
      <c r="B184" s="175"/>
      <c r="C184" s="175"/>
      <c r="D184" s="176"/>
      <c r="E184" s="176"/>
      <c r="F184" s="176"/>
      <c r="G184" s="175"/>
      <c r="H184" s="175"/>
      <c r="I184" s="175"/>
    </row>
    <row r="185" spans="1:9" ht="22.8" x14ac:dyDescent="0.4">
      <c r="A185" s="175"/>
      <c r="B185" s="175"/>
      <c r="C185" s="175"/>
      <c r="D185" s="176"/>
      <c r="E185" s="176"/>
      <c r="F185" s="176"/>
      <c r="G185" s="175"/>
      <c r="H185" s="175"/>
      <c r="I185" s="175"/>
    </row>
    <row r="186" spans="1:9" ht="22.8" x14ac:dyDescent="0.4">
      <c r="A186" s="175"/>
      <c r="B186" s="175"/>
      <c r="C186" s="175"/>
      <c r="D186" s="176"/>
      <c r="E186" s="176"/>
      <c r="F186" s="176"/>
      <c r="G186" s="175"/>
      <c r="H186" s="175"/>
      <c r="I186" s="175"/>
    </row>
    <row r="187" spans="1:9" ht="22.8" x14ac:dyDescent="0.4">
      <c r="A187" s="175"/>
      <c r="B187" s="175"/>
      <c r="C187" s="175"/>
      <c r="D187" s="176"/>
      <c r="E187" s="176"/>
      <c r="F187" s="176"/>
      <c r="G187" s="175"/>
      <c r="H187" s="175"/>
      <c r="I187" s="175"/>
    </row>
    <row r="188" spans="1:9" ht="22.8" x14ac:dyDescent="0.4">
      <c r="A188" s="175"/>
      <c r="B188" s="175"/>
      <c r="C188" s="175"/>
      <c r="D188" s="176"/>
      <c r="E188" s="176"/>
      <c r="F188" s="176"/>
      <c r="G188" s="175"/>
      <c r="H188" s="175"/>
      <c r="I188" s="175"/>
    </row>
    <row r="189" spans="1:9" ht="22.8" x14ac:dyDescent="0.4">
      <c r="A189" s="175"/>
      <c r="B189" s="175"/>
      <c r="C189" s="175"/>
      <c r="D189" s="176"/>
      <c r="E189" s="176"/>
      <c r="F189" s="176"/>
      <c r="G189" s="175"/>
      <c r="H189" s="175"/>
      <c r="I189" s="175"/>
    </row>
    <row r="190" spans="1:9" ht="22.8" x14ac:dyDescent="0.4">
      <c r="A190" s="175"/>
      <c r="B190" s="175"/>
      <c r="C190" s="175"/>
      <c r="D190" s="176"/>
      <c r="E190" s="176"/>
      <c r="F190" s="176"/>
      <c r="G190" s="175"/>
      <c r="H190" s="175"/>
      <c r="I190" s="175"/>
    </row>
    <row r="191" spans="1:9" ht="22.8" x14ac:dyDescent="0.4">
      <c r="A191" s="175"/>
      <c r="B191" s="175"/>
      <c r="C191" s="175"/>
      <c r="D191" s="176"/>
      <c r="E191" s="176"/>
      <c r="F191" s="176"/>
      <c r="G191" s="175"/>
      <c r="H191" s="175"/>
      <c r="I191" s="175"/>
    </row>
    <row r="192" spans="1:9" ht="22.8" x14ac:dyDescent="0.4">
      <c r="A192" s="175"/>
      <c r="B192" s="175"/>
      <c r="C192" s="175"/>
      <c r="D192" s="176"/>
      <c r="E192" s="176"/>
      <c r="F192" s="176"/>
      <c r="G192" s="175"/>
      <c r="H192" s="175"/>
      <c r="I192" s="175"/>
    </row>
    <row r="193" spans="1:9" ht="22.8" x14ac:dyDescent="0.4">
      <c r="A193" s="175"/>
      <c r="B193" s="175"/>
      <c r="C193" s="175"/>
      <c r="D193" s="176"/>
      <c r="E193" s="176"/>
      <c r="F193" s="176"/>
      <c r="G193" s="175"/>
      <c r="H193" s="175"/>
      <c r="I193" s="175"/>
    </row>
    <row r="194" spans="1:9" ht="22.8" x14ac:dyDescent="0.4">
      <c r="A194" s="175"/>
      <c r="B194" s="175"/>
      <c r="C194" s="175"/>
      <c r="D194" s="176"/>
      <c r="E194" s="176"/>
      <c r="F194" s="176"/>
      <c r="G194" s="175"/>
      <c r="H194" s="175"/>
      <c r="I194" s="175"/>
    </row>
    <row r="195" spans="1:9" ht="22.8" x14ac:dyDescent="0.4">
      <c r="A195" s="175"/>
      <c r="B195" s="175"/>
      <c r="C195" s="175"/>
      <c r="D195" s="176"/>
      <c r="E195" s="176"/>
      <c r="F195" s="176"/>
      <c r="G195" s="175"/>
      <c r="H195" s="175"/>
      <c r="I195" s="175"/>
    </row>
    <row r="196" spans="1:9" ht="22.8" x14ac:dyDescent="0.4">
      <c r="A196" s="175"/>
      <c r="B196" s="175"/>
      <c r="C196" s="175"/>
      <c r="D196" s="176"/>
      <c r="E196" s="176"/>
      <c r="F196" s="176"/>
      <c r="G196" s="175"/>
      <c r="H196" s="175"/>
      <c r="I196" s="175"/>
    </row>
    <row r="197" spans="1:9" ht="22.8" x14ac:dyDescent="0.4">
      <c r="A197" s="175"/>
      <c r="B197" s="175"/>
      <c r="C197" s="175"/>
      <c r="D197" s="176"/>
      <c r="E197" s="176"/>
      <c r="F197" s="176"/>
      <c r="G197" s="175"/>
      <c r="H197" s="175"/>
      <c r="I197" s="175"/>
    </row>
    <row r="198" spans="1:9" ht="22.8" x14ac:dyDescent="0.4">
      <c r="A198" s="175"/>
      <c r="B198" s="175"/>
      <c r="C198" s="175"/>
      <c r="D198" s="176"/>
      <c r="E198" s="176"/>
      <c r="F198" s="176"/>
      <c r="G198" s="175"/>
      <c r="H198" s="175"/>
      <c r="I198" s="175"/>
    </row>
    <row r="199" spans="1:9" ht="22.8" x14ac:dyDescent="0.4">
      <c r="A199" s="175"/>
      <c r="B199" s="175"/>
      <c r="C199" s="175"/>
      <c r="D199" s="176"/>
      <c r="E199" s="176"/>
      <c r="F199" s="176"/>
      <c r="G199" s="175"/>
      <c r="H199" s="175"/>
      <c r="I199" s="175"/>
    </row>
    <row r="200" spans="1:9" ht="22.8" x14ac:dyDescent="0.4">
      <c r="A200" s="175"/>
      <c r="B200" s="175"/>
      <c r="C200" s="175"/>
      <c r="D200" s="176"/>
      <c r="E200" s="176"/>
      <c r="F200" s="176"/>
      <c r="G200" s="175"/>
      <c r="H200" s="175"/>
      <c r="I200" s="175"/>
    </row>
    <row r="201" spans="1:9" ht="22.8" x14ac:dyDescent="0.4">
      <c r="A201" s="175"/>
      <c r="B201" s="175"/>
      <c r="C201" s="175"/>
      <c r="D201" s="176"/>
      <c r="E201" s="176"/>
      <c r="F201" s="176"/>
      <c r="G201" s="175"/>
      <c r="H201" s="175"/>
      <c r="I201" s="175"/>
    </row>
    <row r="202" spans="1:9" ht="22.8" x14ac:dyDescent="0.4">
      <c r="A202" s="175"/>
      <c r="B202" s="175"/>
      <c r="C202" s="175"/>
      <c r="D202" s="176"/>
      <c r="E202" s="176"/>
      <c r="F202" s="176"/>
      <c r="G202" s="175"/>
      <c r="H202" s="175"/>
      <c r="I202" s="175"/>
    </row>
    <row r="203" spans="1:9" ht="22.8" x14ac:dyDescent="0.4">
      <c r="A203" s="175"/>
      <c r="B203" s="175"/>
      <c r="C203" s="175"/>
      <c r="D203" s="176"/>
      <c r="E203" s="176"/>
      <c r="F203" s="176"/>
      <c r="G203" s="175"/>
      <c r="H203" s="175"/>
      <c r="I203" s="175"/>
    </row>
    <row r="204" spans="1:9" ht="22.8" x14ac:dyDescent="0.4">
      <c r="A204" s="175"/>
      <c r="B204" s="175"/>
      <c r="C204" s="175"/>
      <c r="D204" s="176"/>
      <c r="E204" s="176"/>
      <c r="F204" s="176"/>
      <c r="G204" s="175"/>
      <c r="H204" s="175"/>
      <c r="I204" s="175"/>
    </row>
    <row r="205" spans="1:9" ht="22.8" x14ac:dyDescent="0.4">
      <c r="A205" s="175"/>
      <c r="B205" s="175"/>
      <c r="C205" s="175"/>
      <c r="D205" s="176"/>
      <c r="E205" s="176"/>
      <c r="F205" s="176"/>
      <c r="G205" s="175"/>
      <c r="H205" s="175"/>
      <c r="I205" s="175"/>
    </row>
    <row r="206" spans="1:9" ht="22.8" x14ac:dyDescent="0.4">
      <c r="A206" s="175"/>
      <c r="B206" s="175"/>
      <c r="C206" s="175"/>
      <c r="D206" s="176"/>
      <c r="E206" s="176"/>
      <c r="F206" s="176"/>
      <c r="G206" s="175"/>
      <c r="H206" s="175"/>
      <c r="I206" s="175"/>
    </row>
    <row r="207" spans="1:9" ht="22.8" x14ac:dyDescent="0.4">
      <c r="A207" s="175"/>
      <c r="B207" s="175"/>
      <c r="C207" s="175"/>
      <c r="D207" s="176"/>
      <c r="E207" s="176"/>
      <c r="F207" s="176"/>
      <c r="G207" s="175"/>
      <c r="H207" s="175"/>
      <c r="I207" s="175"/>
    </row>
    <row r="208" spans="1:9" ht="22.8" x14ac:dyDescent="0.4">
      <c r="A208" s="175"/>
      <c r="B208" s="175"/>
      <c r="C208" s="175"/>
      <c r="D208" s="176"/>
      <c r="E208" s="176"/>
      <c r="F208" s="176"/>
      <c r="G208" s="175"/>
      <c r="H208" s="175"/>
      <c r="I208" s="175"/>
    </row>
    <row r="209" spans="1:9" ht="22.8" x14ac:dyDescent="0.4">
      <c r="A209" s="175"/>
      <c r="B209" s="175"/>
      <c r="C209" s="175"/>
      <c r="D209" s="176"/>
      <c r="E209" s="176"/>
      <c r="F209" s="176"/>
      <c r="G209" s="175"/>
      <c r="H209" s="175"/>
      <c r="I209" s="175"/>
    </row>
    <row r="210" spans="1:9" ht="22.8" x14ac:dyDescent="0.4">
      <c r="A210" s="175"/>
      <c r="B210" s="175"/>
      <c r="C210" s="175"/>
      <c r="D210" s="176"/>
      <c r="E210" s="176"/>
      <c r="F210" s="176"/>
      <c r="G210" s="175"/>
      <c r="H210" s="175"/>
      <c r="I210" s="175"/>
    </row>
    <row r="211" spans="1:9" ht="22.8" x14ac:dyDescent="0.4">
      <c r="A211" s="175"/>
      <c r="B211" s="175"/>
      <c r="C211" s="175"/>
      <c r="D211" s="176"/>
      <c r="E211" s="176"/>
      <c r="F211" s="176"/>
      <c r="G211" s="175"/>
      <c r="H211" s="175"/>
      <c r="I211" s="175"/>
    </row>
    <row r="212" spans="1:9" ht="22.8" x14ac:dyDescent="0.4">
      <c r="A212" s="175"/>
      <c r="B212" s="175"/>
      <c r="C212" s="175"/>
      <c r="D212" s="176"/>
      <c r="E212" s="176"/>
      <c r="F212" s="176"/>
      <c r="G212" s="175"/>
      <c r="H212" s="175"/>
      <c r="I212" s="175"/>
    </row>
    <row r="213" spans="1:9" ht="22.8" x14ac:dyDescent="0.4">
      <c r="A213" s="175"/>
      <c r="B213" s="175"/>
      <c r="C213" s="175"/>
      <c r="D213" s="176"/>
      <c r="E213" s="176"/>
      <c r="F213" s="176"/>
      <c r="G213" s="175"/>
      <c r="H213" s="175"/>
      <c r="I213" s="175"/>
    </row>
    <row r="214" spans="1:9" ht="22.8" x14ac:dyDescent="0.4">
      <c r="A214" s="175"/>
      <c r="B214" s="175"/>
      <c r="C214" s="175"/>
      <c r="D214" s="176"/>
      <c r="E214" s="176"/>
      <c r="F214" s="176"/>
      <c r="G214" s="175"/>
      <c r="H214" s="175"/>
      <c r="I214" s="175"/>
    </row>
    <row r="215" spans="1:9" ht="22.8" x14ac:dyDescent="0.4">
      <c r="A215" s="175"/>
      <c r="B215" s="175"/>
      <c r="C215" s="175"/>
      <c r="D215" s="176"/>
      <c r="E215" s="176"/>
      <c r="F215" s="176"/>
      <c r="G215" s="175"/>
      <c r="H215" s="175"/>
      <c r="I215" s="175"/>
    </row>
    <row r="216" spans="1:9" ht="22.8" x14ac:dyDescent="0.4">
      <c r="A216" s="175"/>
      <c r="B216" s="175"/>
      <c r="C216" s="175"/>
      <c r="D216" s="176"/>
      <c r="E216" s="176"/>
      <c r="F216" s="176"/>
      <c r="G216" s="175"/>
      <c r="H216" s="175"/>
      <c r="I216" s="175"/>
    </row>
    <row r="217" spans="1:9" ht="22.8" x14ac:dyDescent="0.4">
      <c r="A217" s="175"/>
      <c r="B217" s="175"/>
      <c r="C217" s="175"/>
      <c r="D217" s="176"/>
      <c r="E217" s="176"/>
      <c r="F217" s="176"/>
      <c r="G217" s="175"/>
      <c r="H217" s="175"/>
      <c r="I217" s="175"/>
    </row>
    <row r="218" spans="1:9" ht="22.8" x14ac:dyDescent="0.4">
      <c r="A218" s="175"/>
      <c r="B218" s="175"/>
      <c r="C218" s="175"/>
      <c r="D218" s="176"/>
      <c r="E218" s="176"/>
      <c r="F218" s="176"/>
      <c r="G218" s="175"/>
      <c r="H218" s="175"/>
      <c r="I218" s="175"/>
    </row>
    <row r="219" spans="1:9" ht="22.8" x14ac:dyDescent="0.4">
      <c r="A219" s="175"/>
      <c r="B219" s="175"/>
      <c r="C219" s="175"/>
      <c r="D219" s="176"/>
      <c r="E219" s="176"/>
      <c r="F219" s="176"/>
      <c r="G219" s="175"/>
      <c r="H219" s="175"/>
      <c r="I219" s="175"/>
    </row>
    <row r="220" spans="1:9" ht="22.8" x14ac:dyDescent="0.4">
      <c r="A220" s="175"/>
      <c r="B220" s="175"/>
      <c r="C220" s="175"/>
      <c r="D220" s="176"/>
      <c r="E220" s="176"/>
      <c r="F220" s="176"/>
      <c r="G220" s="175"/>
      <c r="H220" s="175"/>
      <c r="I220" s="175"/>
    </row>
    <row r="221" spans="1:9" ht="22.8" x14ac:dyDescent="0.4">
      <c r="A221" s="175"/>
      <c r="B221" s="175"/>
      <c r="C221" s="175"/>
      <c r="D221" s="176"/>
      <c r="E221" s="176"/>
      <c r="F221" s="176"/>
      <c r="G221" s="175"/>
      <c r="H221" s="175"/>
      <c r="I221" s="175"/>
    </row>
    <row r="222" spans="1:9" ht="22.8" x14ac:dyDescent="0.4">
      <c r="A222" s="175"/>
      <c r="B222" s="175"/>
      <c r="C222" s="175"/>
      <c r="D222" s="176"/>
      <c r="E222" s="176"/>
      <c r="F222" s="176"/>
      <c r="G222" s="175"/>
      <c r="H222" s="175"/>
      <c r="I222" s="175"/>
    </row>
    <row r="223" spans="1:9" ht="22.8" x14ac:dyDescent="0.4">
      <c r="A223" s="175"/>
      <c r="B223" s="175"/>
      <c r="C223" s="175"/>
      <c r="D223" s="176"/>
      <c r="E223" s="176"/>
      <c r="F223" s="176"/>
      <c r="G223" s="175"/>
      <c r="H223" s="175"/>
      <c r="I223" s="175"/>
    </row>
    <row r="224" spans="1:9" ht="22.8" x14ac:dyDescent="0.4">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x14ac:dyDescent="0.3"/>
  <cols>
    <col min="1" max="1" width="93.6640625" customWidth="1"/>
  </cols>
  <sheetData>
    <row r="1" spans="1:2" ht="19.8" x14ac:dyDescent="0.3">
      <c r="A1" s="12" t="s">
        <v>802</v>
      </c>
      <c r="B1" s="1" t="s">
        <v>15</v>
      </c>
    </row>
    <row r="2" spans="1:2" ht="19.8" x14ac:dyDescent="0.3">
      <c r="A2" s="13" t="s">
        <v>540</v>
      </c>
    </row>
    <row r="3" spans="1:2" ht="19.8" x14ac:dyDescent="0.3">
      <c r="A3" s="13" t="s">
        <v>247</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566</v>
      </c>
    </row>
    <row r="14" spans="1:2" ht="59.4" x14ac:dyDescent="0.3">
      <c r="A14" s="17" t="s">
        <v>567</v>
      </c>
    </row>
    <row r="15" spans="1:2" ht="19.8" x14ac:dyDescent="0.3">
      <c r="A15" s="10" t="s">
        <v>211</v>
      </c>
    </row>
    <row r="16" spans="1:2" ht="19.8" x14ac:dyDescent="0.3">
      <c r="A16" s="9" t="s">
        <v>7</v>
      </c>
    </row>
    <row r="17" spans="1:1" ht="39.6" x14ac:dyDescent="0.3">
      <c r="A17" s="10" t="s">
        <v>249</v>
      </c>
    </row>
    <row r="18" spans="1:1" ht="39.6" x14ac:dyDescent="0.3">
      <c r="A18" s="10" t="s">
        <v>568</v>
      </c>
    </row>
    <row r="19" spans="1:1" ht="39.6" x14ac:dyDescent="0.3">
      <c r="A19" s="10" t="s">
        <v>569</v>
      </c>
    </row>
    <row r="20" spans="1:1" ht="19.8" x14ac:dyDescent="0.3">
      <c r="A20" s="10" t="s">
        <v>250</v>
      </c>
    </row>
    <row r="21" spans="1:1" ht="19.8" x14ac:dyDescent="0.3">
      <c r="A21" s="45" t="s">
        <v>251</v>
      </c>
    </row>
    <row r="22" spans="1:1" ht="19.8" x14ac:dyDescent="0.3">
      <c r="A22" s="45" t="s">
        <v>220</v>
      </c>
    </row>
    <row r="23" spans="1:1" ht="39.6" x14ac:dyDescent="0.3">
      <c r="A23" s="45" t="s">
        <v>248</v>
      </c>
    </row>
    <row r="24" spans="1:1" ht="19.8" x14ac:dyDescent="0.3">
      <c r="A24" s="45" t="s">
        <v>135</v>
      </c>
    </row>
    <row r="25" spans="1:1" ht="19.8" x14ac:dyDescent="0.3">
      <c r="A25" s="45" t="s">
        <v>776</v>
      </c>
    </row>
    <row r="26" spans="1:1" ht="19.8" x14ac:dyDescent="0.3">
      <c r="A26" s="45" t="s">
        <v>9</v>
      </c>
    </row>
    <row r="27" spans="1:1" ht="19.8" x14ac:dyDescent="0.3">
      <c r="A27" s="55" t="s">
        <v>10</v>
      </c>
    </row>
    <row r="28" spans="1:1" ht="39.6" x14ac:dyDescent="0.3">
      <c r="A28" s="45" t="s">
        <v>777</v>
      </c>
    </row>
    <row r="29" spans="1:1" ht="39.6" x14ac:dyDescent="0.3">
      <c r="A29" s="45" t="s">
        <v>222</v>
      </c>
    </row>
    <row r="30" spans="1:1" ht="19.8" x14ac:dyDescent="0.3">
      <c r="A30" s="55" t="s">
        <v>11</v>
      </c>
    </row>
    <row r="31" spans="1:1" ht="39.6" x14ac:dyDescent="0.3">
      <c r="A31" s="45" t="s">
        <v>252</v>
      </c>
    </row>
    <row r="32" spans="1:1" ht="19.8" x14ac:dyDescent="0.3">
      <c r="A32" s="45" t="s">
        <v>39</v>
      </c>
    </row>
    <row r="33" spans="1:1" ht="39.6" x14ac:dyDescent="0.3">
      <c r="A33" s="15" t="s">
        <v>14</v>
      </c>
    </row>
    <row r="34" spans="1:1" ht="20.399999999999999" thickBot="1" x14ac:dyDescent="0.35">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x14ac:dyDescent="0.3"/>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x14ac:dyDescent="0.3">
      <c r="A1" s="153" t="s">
        <v>1095</v>
      </c>
      <c r="B1" s="306"/>
      <c r="C1" s="314"/>
      <c r="D1" s="306"/>
      <c r="E1" s="306"/>
      <c r="F1" s="306"/>
      <c r="G1" s="314"/>
      <c r="H1" s="314"/>
      <c r="I1" s="1721" t="s">
        <v>878</v>
      </c>
      <c r="J1" s="1721"/>
      <c r="K1" s="1747" t="s">
        <v>2403</v>
      </c>
      <c r="L1" s="1748"/>
      <c r="M1" s="147" t="s">
        <v>880</v>
      </c>
    </row>
    <row r="2" spans="1:13" s="155" customFormat="1" ht="21" customHeight="1" x14ac:dyDescent="0.3">
      <c r="A2" s="153" t="s">
        <v>2384</v>
      </c>
      <c r="B2" s="156" t="s">
        <v>2385</v>
      </c>
      <c r="C2" s="314"/>
      <c r="D2" s="311"/>
      <c r="E2" s="311"/>
      <c r="F2" s="311"/>
      <c r="G2" s="156"/>
      <c r="H2" s="314"/>
      <c r="I2" s="1721" t="s">
        <v>1163</v>
      </c>
      <c r="J2" s="1721"/>
      <c r="K2" s="1721" t="s">
        <v>2404</v>
      </c>
      <c r="L2" s="1721"/>
    </row>
    <row r="3" spans="1:13" s="160" customFormat="1" ht="37.5" customHeight="1" x14ac:dyDescent="0.3">
      <c r="A3" s="1725" t="s">
        <v>2405</v>
      </c>
      <c r="B3" s="1725"/>
      <c r="C3" s="1725"/>
      <c r="D3" s="1725"/>
      <c r="E3" s="1725"/>
      <c r="F3" s="1725"/>
      <c r="G3" s="1725"/>
      <c r="H3" s="1725"/>
      <c r="I3" s="1725"/>
      <c r="J3" s="1725"/>
      <c r="K3" s="1725"/>
      <c r="L3" s="1725"/>
    </row>
    <row r="4" spans="1:13" ht="21" customHeight="1" thickBot="1" x14ac:dyDescent="0.35">
      <c r="A4" s="1746" t="s">
        <v>2451</v>
      </c>
      <c r="B4" s="1746"/>
      <c r="C4" s="1746"/>
      <c r="D4" s="1746"/>
      <c r="E4" s="1746"/>
      <c r="F4" s="1746"/>
      <c r="G4" s="1746"/>
      <c r="H4" s="1746"/>
      <c r="I4" s="1746"/>
      <c r="J4" s="1746"/>
      <c r="K4" s="1746"/>
      <c r="L4" s="1746"/>
    </row>
    <row r="5" spans="1:13" s="164" customFormat="1" ht="37.35" customHeight="1" x14ac:dyDescent="0.3">
      <c r="A5" s="2483" t="s">
        <v>2389</v>
      </c>
      <c r="B5" s="1749" t="s">
        <v>1435</v>
      </c>
      <c r="C5" s="1733" t="s">
        <v>2390</v>
      </c>
      <c r="D5" s="1734"/>
      <c r="E5" s="1734"/>
      <c r="F5" s="1734"/>
      <c r="G5" s="1734"/>
      <c r="H5" s="1734"/>
      <c r="I5" s="1734"/>
      <c r="J5" s="1735" t="s">
        <v>2391</v>
      </c>
      <c r="K5" s="1736"/>
      <c r="L5" s="2484"/>
    </row>
    <row r="6" spans="1:13" s="164" customFormat="1" ht="37.35" customHeight="1" x14ac:dyDescent="0.3">
      <c r="A6" s="2485"/>
      <c r="B6" s="1750"/>
      <c r="C6" s="1737" t="s">
        <v>1039</v>
      </c>
      <c r="D6" s="1739" t="s">
        <v>2392</v>
      </c>
      <c r="E6" s="1739"/>
      <c r="F6" s="1739"/>
      <c r="G6" s="1739" t="s">
        <v>2393</v>
      </c>
      <c r="H6" s="1739"/>
      <c r="I6" s="1739"/>
      <c r="J6" s="1739" t="s">
        <v>2394</v>
      </c>
      <c r="K6" s="1739"/>
      <c r="L6" s="2486"/>
    </row>
    <row r="7" spans="1:13" s="164" customFormat="1" ht="37.35" customHeight="1" thickBot="1" x14ac:dyDescent="0.35">
      <c r="A7" s="2487"/>
      <c r="B7" s="1751"/>
      <c r="C7" s="1738"/>
      <c r="D7" s="1489" t="s">
        <v>1107</v>
      </c>
      <c r="E7" s="1489" t="s">
        <v>2395</v>
      </c>
      <c r="F7" s="1489" t="s">
        <v>2396</v>
      </c>
      <c r="G7" s="1489" t="s">
        <v>1107</v>
      </c>
      <c r="H7" s="1489" t="s">
        <v>2395</v>
      </c>
      <c r="I7" s="1489" t="s">
        <v>2396</v>
      </c>
      <c r="J7" s="1489" t="s">
        <v>1107</v>
      </c>
      <c r="K7" s="1489" t="s">
        <v>2395</v>
      </c>
      <c r="L7" s="2488" t="s">
        <v>2396</v>
      </c>
    </row>
    <row r="8" spans="1:13" s="164" customFormat="1" ht="44.25" customHeight="1" thickBot="1" x14ac:dyDescent="0.35">
      <c r="A8" s="2489" t="s">
        <v>2049</v>
      </c>
      <c r="B8" s="1211">
        <f>C8+J8</f>
        <v>46</v>
      </c>
      <c r="C8" s="1211">
        <f>D8+G8</f>
        <v>46</v>
      </c>
      <c r="D8" s="1211">
        <f>SUM(E8:F8)</f>
        <v>0</v>
      </c>
      <c r="E8" s="1204">
        <v>0</v>
      </c>
      <c r="F8" s="1204">
        <v>0</v>
      </c>
      <c r="G8" s="1211">
        <f>SUM(H8:I8)</f>
        <v>46</v>
      </c>
      <c r="H8" s="1204">
        <v>46</v>
      </c>
      <c r="I8" s="1204">
        <v>0</v>
      </c>
      <c r="J8" s="1211">
        <f>SUM(K8:L8)</f>
        <v>0</v>
      </c>
      <c r="K8" s="1204">
        <v>0</v>
      </c>
      <c r="L8" s="2490">
        <v>0</v>
      </c>
    </row>
    <row r="9" spans="1:13" s="164" customFormat="1" ht="44.25" customHeight="1" thickBot="1" x14ac:dyDescent="0.35">
      <c r="A9" s="2491" t="s">
        <v>2397</v>
      </c>
      <c r="B9" s="1211">
        <f t="shared" ref="B9:B11" si="0">C9+J9</f>
        <v>0</v>
      </c>
      <c r="C9" s="1211">
        <f t="shared" ref="C9:C11" si="1">D9+G9</f>
        <v>0</v>
      </c>
      <c r="D9" s="1211">
        <f t="shared" ref="D9:D11" si="2">SUM(E9:F9)</f>
        <v>0</v>
      </c>
      <c r="E9" s="1204">
        <v>0</v>
      </c>
      <c r="F9" s="1204">
        <v>0</v>
      </c>
      <c r="G9" s="1211">
        <f t="shared" ref="G9:G11" si="3">SUM(H9:I9)</f>
        <v>0</v>
      </c>
      <c r="H9" s="1204">
        <v>0</v>
      </c>
      <c r="I9" s="1204">
        <v>0</v>
      </c>
      <c r="J9" s="1211">
        <f t="shared" ref="J9:J11" si="4">SUM(K9:L9)</f>
        <v>0</v>
      </c>
      <c r="K9" s="1204">
        <v>0</v>
      </c>
      <c r="L9" s="2490">
        <v>0</v>
      </c>
    </row>
    <row r="10" spans="1:13" s="164" customFormat="1" ht="44.25" customHeight="1" thickBot="1" x14ac:dyDescent="0.35">
      <c r="A10" s="2491" t="s">
        <v>2398</v>
      </c>
      <c r="B10" s="1211">
        <f t="shared" si="0"/>
        <v>16</v>
      </c>
      <c r="C10" s="1211">
        <f t="shared" si="1"/>
        <v>16</v>
      </c>
      <c r="D10" s="1211">
        <f t="shared" si="2"/>
        <v>0</v>
      </c>
      <c r="E10" s="1204">
        <v>0</v>
      </c>
      <c r="F10" s="1204">
        <v>0</v>
      </c>
      <c r="G10" s="1211">
        <f t="shared" si="3"/>
        <v>16</v>
      </c>
      <c r="H10" s="1204">
        <v>16</v>
      </c>
      <c r="I10" s="1204">
        <v>0</v>
      </c>
      <c r="J10" s="1211">
        <f t="shared" si="4"/>
        <v>0</v>
      </c>
      <c r="K10" s="1204">
        <v>0</v>
      </c>
      <c r="L10" s="2490">
        <v>0</v>
      </c>
    </row>
    <row r="11" spans="1:13" s="164" customFormat="1" ht="44.25" customHeight="1" thickBot="1" x14ac:dyDescent="0.35">
      <c r="A11" s="2492" t="s">
        <v>2399</v>
      </c>
      <c r="B11" s="2493">
        <f t="shared" si="0"/>
        <v>30</v>
      </c>
      <c r="C11" s="2493">
        <f t="shared" si="1"/>
        <v>30</v>
      </c>
      <c r="D11" s="2493">
        <f t="shared" si="2"/>
        <v>0</v>
      </c>
      <c r="E11" s="2494">
        <v>0</v>
      </c>
      <c r="F11" s="2494">
        <v>0</v>
      </c>
      <c r="G11" s="2493">
        <f t="shared" si="3"/>
        <v>30</v>
      </c>
      <c r="H11" s="2494">
        <v>30</v>
      </c>
      <c r="I11" s="2494">
        <v>0</v>
      </c>
      <c r="J11" s="2493">
        <f t="shared" si="4"/>
        <v>0</v>
      </c>
      <c r="K11" s="2494">
        <v>0</v>
      </c>
      <c r="L11" s="2495">
        <v>0</v>
      </c>
    </row>
    <row r="12" spans="1:13" ht="16.2" x14ac:dyDescent="0.3">
      <c r="A12" s="173" t="s">
        <v>973</v>
      </c>
      <c r="B12" s="174"/>
      <c r="C12" s="174" t="s">
        <v>974</v>
      </c>
      <c r="E12" s="173" t="s">
        <v>1015</v>
      </c>
      <c r="G12" s="174"/>
      <c r="H12" s="174"/>
      <c r="I12" s="1499" t="s">
        <v>975</v>
      </c>
      <c r="K12" s="1500"/>
      <c r="L12" s="1500"/>
    </row>
    <row r="13" spans="1:13" ht="16.2" x14ac:dyDescent="0.3">
      <c r="A13" s="174"/>
      <c r="B13" s="174"/>
      <c r="C13" s="174"/>
      <c r="D13" s="1493"/>
      <c r="E13" s="174" t="s">
        <v>1016</v>
      </c>
      <c r="G13" s="174"/>
      <c r="H13" s="174"/>
      <c r="I13" s="174"/>
      <c r="J13" s="174"/>
      <c r="K13" s="1720"/>
      <c r="L13" s="1720"/>
    </row>
    <row r="14" spans="1:13" ht="16.2" x14ac:dyDescent="0.3">
      <c r="A14" s="173"/>
      <c r="B14" s="174"/>
      <c r="C14" s="174"/>
      <c r="D14" s="1493"/>
      <c r="E14" s="1493"/>
      <c r="F14" s="1493"/>
      <c r="G14" s="174"/>
      <c r="H14" s="174"/>
      <c r="I14" s="174"/>
      <c r="J14" s="174"/>
      <c r="L14" s="1495" t="s">
        <v>2449</v>
      </c>
    </row>
    <row r="15" spans="1:13" ht="26.25" customHeight="1" x14ac:dyDescent="0.3">
      <c r="A15" s="1501" t="s">
        <v>2406</v>
      </c>
      <c r="B15" s="174"/>
      <c r="C15" s="174"/>
      <c r="D15" s="1493"/>
      <c r="E15" s="1493"/>
      <c r="F15" s="1493"/>
      <c r="G15" s="174"/>
      <c r="H15" s="174"/>
      <c r="I15" s="174"/>
      <c r="J15" s="174"/>
      <c r="K15" s="174"/>
      <c r="L15" s="174"/>
    </row>
    <row r="16" spans="1:13" ht="21.6" customHeight="1" x14ac:dyDescent="0.3">
      <c r="A16" s="1726" t="s">
        <v>2401</v>
      </c>
      <c r="B16" s="1726"/>
      <c r="C16" s="1726"/>
      <c r="D16" s="1726"/>
      <c r="E16" s="1726"/>
      <c r="F16" s="1726"/>
      <c r="G16" s="1726"/>
      <c r="H16" s="1726"/>
      <c r="I16" s="1726"/>
      <c r="J16" s="1726"/>
      <c r="K16" s="1726"/>
      <c r="L16" s="1726"/>
    </row>
    <row r="17" spans="1:12" ht="17.399999999999999" customHeight="1" x14ac:dyDescent="0.3">
      <c r="A17" s="174" t="s">
        <v>1119</v>
      </c>
      <c r="B17" s="174"/>
      <c r="C17" s="174"/>
      <c r="D17" s="174"/>
      <c r="E17" s="174"/>
      <c r="F17" s="174"/>
      <c r="G17" s="174"/>
      <c r="H17" s="174"/>
      <c r="I17" s="174"/>
      <c r="J17" s="174"/>
      <c r="K17" s="174"/>
      <c r="L17" s="174"/>
    </row>
    <row r="18" spans="1:12" ht="21.75" customHeight="1" x14ac:dyDescent="0.3">
      <c r="A18" s="167" t="s">
        <v>2402</v>
      </c>
      <c r="B18" s="174"/>
      <c r="C18" s="174"/>
      <c r="D18" s="174"/>
      <c r="E18" s="174"/>
      <c r="F18" s="174"/>
      <c r="G18" s="174"/>
      <c r="H18" s="174"/>
      <c r="I18" s="174"/>
      <c r="J18" s="174"/>
      <c r="K18" s="174"/>
      <c r="L18" s="174"/>
    </row>
    <row r="19" spans="1:12" ht="21" customHeight="1" x14ac:dyDescent="0.4">
      <c r="A19" s="175"/>
      <c r="B19" s="175"/>
      <c r="C19" s="175"/>
      <c r="D19" s="176"/>
      <c r="E19" s="176"/>
      <c r="F19" s="176"/>
      <c r="G19" s="175"/>
      <c r="H19" s="175"/>
      <c r="I19" s="175"/>
      <c r="J19" s="175"/>
    </row>
    <row r="20" spans="1:12" ht="21" customHeight="1" x14ac:dyDescent="0.4">
      <c r="A20" s="175"/>
      <c r="B20" s="175"/>
      <c r="C20" s="175"/>
      <c r="D20" s="176"/>
      <c r="E20" s="176"/>
      <c r="F20" s="176"/>
      <c r="G20" s="175"/>
      <c r="H20" s="175"/>
      <c r="I20" s="175"/>
      <c r="J20" s="175"/>
      <c r="K20" s="175"/>
    </row>
    <row r="21" spans="1:12" ht="21" customHeight="1" x14ac:dyDescent="0.4">
      <c r="A21" s="175"/>
      <c r="B21" s="175"/>
      <c r="C21" s="175"/>
      <c r="D21" s="176"/>
      <c r="E21" s="176"/>
      <c r="F21" s="176"/>
      <c r="G21" s="175"/>
      <c r="H21" s="175"/>
      <c r="I21" s="175"/>
      <c r="J21" s="175"/>
      <c r="K21" s="175"/>
    </row>
    <row r="22" spans="1:12" ht="21" customHeight="1" x14ac:dyDescent="0.4">
      <c r="A22" s="175"/>
      <c r="B22" s="175"/>
      <c r="C22" s="175"/>
      <c r="D22" s="176"/>
      <c r="E22" s="176"/>
      <c r="F22" s="176"/>
      <c r="G22" s="175"/>
      <c r="H22" s="175"/>
      <c r="I22" s="175"/>
      <c r="J22" s="175"/>
      <c r="K22" s="175"/>
    </row>
    <row r="23" spans="1:12" ht="21" customHeight="1" x14ac:dyDescent="0.4">
      <c r="A23" s="175"/>
      <c r="B23" s="175"/>
      <c r="C23" s="175"/>
      <c r="D23" s="176"/>
      <c r="E23" s="176"/>
      <c r="F23" s="176"/>
      <c r="G23" s="175"/>
      <c r="H23" s="175"/>
      <c r="I23" s="175"/>
      <c r="J23" s="175"/>
      <c r="K23" s="175"/>
    </row>
    <row r="24" spans="1:12" ht="21" customHeight="1" x14ac:dyDescent="0.4">
      <c r="A24" s="175"/>
      <c r="B24" s="175"/>
      <c r="C24" s="175"/>
      <c r="D24" s="176"/>
      <c r="E24" s="176"/>
      <c r="F24" s="176"/>
      <c r="G24" s="175"/>
      <c r="H24" s="175"/>
      <c r="I24" s="175"/>
      <c r="J24" s="175"/>
      <c r="K24" s="175"/>
    </row>
    <row r="25" spans="1:12" ht="21" customHeight="1" x14ac:dyDescent="0.4">
      <c r="A25" s="175"/>
      <c r="B25" s="175"/>
      <c r="C25" s="175"/>
      <c r="D25" s="176"/>
      <c r="E25" s="176"/>
      <c r="F25" s="176"/>
      <c r="G25" s="175"/>
      <c r="H25" s="175"/>
      <c r="I25" s="175"/>
      <c r="J25" s="175"/>
      <c r="K25" s="175"/>
    </row>
    <row r="26" spans="1:12" ht="21" customHeight="1" x14ac:dyDescent="0.4">
      <c r="A26" s="175"/>
      <c r="B26" s="175"/>
      <c r="C26" s="175"/>
      <c r="D26" s="176"/>
      <c r="E26" s="176"/>
      <c r="F26" s="176"/>
      <c r="G26" s="175"/>
      <c r="H26" s="175"/>
      <c r="I26" s="175"/>
      <c r="J26" s="175"/>
      <c r="K26" s="175"/>
    </row>
    <row r="27" spans="1:12" ht="21" customHeight="1" x14ac:dyDescent="0.4">
      <c r="A27" s="175"/>
      <c r="B27" s="175"/>
      <c r="C27" s="175"/>
      <c r="D27" s="176"/>
      <c r="E27" s="176"/>
      <c r="F27" s="176"/>
      <c r="G27" s="175"/>
      <c r="H27" s="175"/>
      <c r="I27" s="175"/>
    </row>
    <row r="28" spans="1:12" ht="21" customHeight="1" x14ac:dyDescent="0.4">
      <c r="A28" s="175"/>
      <c r="B28" s="175"/>
      <c r="C28" s="175"/>
      <c r="D28" s="176"/>
      <c r="E28" s="176"/>
      <c r="F28" s="176"/>
      <c r="G28" s="175"/>
      <c r="H28" s="175"/>
      <c r="I28" s="175"/>
    </row>
    <row r="29" spans="1:12" ht="21" customHeight="1" x14ac:dyDescent="0.4">
      <c r="A29" s="175"/>
      <c r="B29" s="175"/>
      <c r="C29" s="175"/>
      <c r="D29" s="176"/>
      <c r="E29" s="176"/>
      <c r="F29" s="176"/>
      <c r="G29" s="175"/>
      <c r="H29" s="175"/>
      <c r="I29" s="175"/>
    </row>
    <row r="30" spans="1:12" ht="21" customHeight="1" x14ac:dyDescent="0.4">
      <c r="A30" s="175"/>
      <c r="B30" s="175"/>
      <c r="C30" s="175"/>
      <c r="D30" s="176"/>
      <c r="E30" s="176"/>
      <c r="F30" s="176"/>
      <c r="G30" s="175"/>
      <c r="H30" s="175"/>
      <c r="I30" s="175"/>
    </row>
    <row r="31" spans="1:12" ht="21" customHeight="1" x14ac:dyDescent="0.4">
      <c r="A31" s="175"/>
      <c r="B31" s="175"/>
      <c r="C31" s="175"/>
      <c r="D31" s="176"/>
      <c r="E31" s="176"/>
      <c r="F31" s="176"/>
      <c r="G31" s="175"/>
      <c r="H31" s="175"/>
      <c r="I31" s="175"/>
    </row>
    <row r="32" spans="1:12" ht="21" customHeight="1" x14ac:dyDescent="0.4">
      <c r="A32" s="175"/>
      <c r="B32" s="175"/>
      <c r="C32" s="175"/>
      <c r="D32" s="176"/>
      <c r="E32" s="176"/>
      <c r="F32" s="176"/>
      <c r="G32" s="175"/>
      <c r="H32" s="175"/>
      <c r="I32" s="175"/>
    </row>
    <row r="33" spans="1:9" ht="21" customHeight="1" x14ac:dyDescent="0.4">
      <c r="A33" s="175"/>
      <c r="B33" s="175"/>
      <c r="C33" s="175"/>
      <c r="D33" s="176"/>
      <c r="E33" s="176"/>
      <c r="F33" s="176"/>
      <c r="G33" s="175"/>
      <c r="H33" s="175"/>
      <c r="I33" s="175"/>
    </row>
    <row r="34" spans="1:9" ht="21" customHeight="1" x14ac:dyDescent="0.4">
      <c r="A34" s="175"/>
      <c r="B34" s="175"/>
      <c r="C34" s="175"/>
      <c r="D34" s="176"/>
      <c r="E34" s="176"/>
      <c r="F34" s="176"/>
      <c r="G34" s="175"/>
      <c r="H34" s="175"/>
      <c r="I34" s="175"/>
    </row>
    <row r="35" spans="1:9" ht="21" customHeight="1" x14ac:dyDescent="0.4">
      <c r="A35" s="175"/>
      <c r="B35" s="175"/>
      <c r="C35" s="175"/>
      <c r="D35" s="176"/>
      <c r="E35" s="176"/>
      <c r="F35" s="176"/>
      <c r="G35" s="175"/>
      <c r="H35" s="175"/>
      <c r="I35" s="175"/>
    </row>
    <row r="36" spans="1:9" ht="21" customHeight="1" x14ac:dyDescent="0.4">
      <c r="A36" s="175"/>
      <c r="B36" s="175"/>
      <c r="C36" s="175"/>
      <c r="D36" s="176"/>
      <c r="E36" s="176"/>
      <c r="F36" s="176"/>
      <c r="G36" s="175"/>
      <c r="H36" s="175"/>
      <c r="I36" s="175"/>
    </row>
    <row r="37" spans="1:9" ht="22.8" x14ac:dyDescent="0.4">
      <c r="A37" s="175"/>
      <c r="B37" s="175"/>
      <c r="C37" s="175"/>
      <c r="D37" s="176"/>
      <c r="E37" s="176"/>
      <c r="F37" s="176"/>
      <c r="G37" s="175"/>
      <c r="H37" s="175"/>
      <c r="I37" s="175"/>
    </row>
    <row r="38" spans="1:9" ht="22.8" x14ac:dyDescent="0.4">
      <c r="A38" s="175"/>
      <c r="B38" s="175"/>
      <c r="C38" s="175"/>
      <c r="D38" s="176"/>
      <c r="E38" s="176"/>
      <c r="F38" s="176"/>
      <c r="G38" s="175"/>
      <c r="H38" s="175"/>
      <c r="I38" s="175"/>
    </row>
    <row r="39" spans="1:9" ht="22.8" x14ac:dyDescent="0.4">
      <c r="A39" s="175"/>
      <c r="B39" s="175"/>
      <c r="C39" s="175"/>
      <c r="D39" s="176"/>
      <c r="E39" s="176"/>
      <c r="F39" s="176"/>
      <c r="G39" s="175"/>
      <c r="H39" s="175"/>
      <c r="I39" s="175"/>
    </row>
    <row r="40" spans="1:9" ht="22.8" x14ac:dyDescent="0.4">
      <c r="A40" s="175"/>
      <c r="B40" s="175"/>
      <c r="C40" s="175"/>
      <c r="D40" s="176"/>
      <c r="E40" s="176"/>
      <c r="F40" s="176"/>
      <c r="G40" s="175"/>
      <c r="H40" s="175"/>
      <c r="I40" s="175"/>
    </row>
    <row r="41" spans="1:9" ht="22.8" x14ac:dyDescent="0.4">
      <c r="A41" s="175"/>
      <c r="B41" s="175"/>
      <c r="C41" s="175"/>
      <c r="D41" s="176"/>
      <c r="E41" s="176"/>
      <c r="F41" s="176"/>
      <c r="G41" s="175"/>
      <c r="H41" s="175"/>
      <c r="I41" s="175"/>
    </row>
    <row r="42" spans="1:9" ht="22.8" x14ac:dyDescent="0.4">
      <c r="A42" s="175"/>
      <c r="B42" s="175"/>
      <c r="C42" s="175"/>
      <c r="D42" s="176"/>
      <c r="E42" s="176"/>
      <c r="F42" s="176"/>
      <c r="G42" s="175"/>
      <c r="H42" s="175"/>
      <c r="I42" s="175"/>
    </row>
    <row r="43" spans="1:9" ht="22.8" x14ac:dyDescent="0.4">
      <c r="A43" s="175"/>
      <c r="B43" s="175"/>
      <c r="C43" s="175"/>
      <c r="D43" s="176"/>
      <c r="E43" s="176"/>
      <c r="F43" s="176"/>
      <c r="G43" s="175"/>
      <c r="H43" s="175"/>
      <c r="I43" s="175"/>
    </row>
    <row r="44" spans="1:9" ht="22.8" x14ac:dyDescent="0.4">
      <c r="A44" s="175"/>
      <c r="B44" s="175"/>
      <c r="C44" s="175"/>
      <c r="D44" s="176"/>
      <c r="E44" s="176"/>
      <c r="F44" s="176"/>
      <c r="G44" s="175"/>
      <c r="H44" s="175"/>
      <c r="I44" s="175"/>
    </row>
    <row r="45" spans="1:9" ht="22.8" x14ac:dyDescent="0.4">
      <c r="A45" s="175"/>
      <c r="B45" s="175"/>
      <c r="C45" s="175"/>
      <c r="D45" s="176"/>
      <c r="E45" s="176"/>
      <c r="F45" s="176"/>
      <c r="G45" s="175"/>
      <c r="H45" s="175"/>
      <c r="I45" s="175"/>
    </row>
    <row r="46" spans="1:9" ht="22.8" x14ac:dyDescent="0.4">
      <c r="A46" s="175"/>
      <c r="B46" s="175"/>
      <c r="C46" s="175"/>
      <c r="D46" s="176"/>
      <c r="E46" s="176"/>
      <c r="F46" s="176"/>
      <c r="G46" s="175"/>
      <c r="H46" s="175"/>
      <c r="I46" s="175"/>
    </row>
    <row r="47" spans="1:9" ht="22.8" x14ac:dyDescent="0.4">
      <c r="A47" s="175"/>
      <c r="B47" s="175"/>
      <c r="C47" s="175"/>
      <c r="D47" s="176"/>
      <c r="E47" s="176"/>
      <c r="F47" s="176"/>
      <c r="G47" s="175"/>
      <c r="H47" s="175"/>
      <c r="I47" s="175"/>
    </row>
    <row r="48" spans="1:9" ht="22.8" x14ac:dyDescent="0.4">
      <c r="A48" s="175"/>
      <c r="B48" s="175"/>
      <c r="C48" s="175"/>
      <c r="D48" s="176"/>
      <c r="E48" s="176"/>
      <c r="F48" s="176"/>
      <c r="G48" s="175"/>
      <c r="H48" s="175"/>
      <c r="I48" s="175"/>
    </row>
    <row r="49" spans="1:9" ht="22.8" x14ac:dyDescent="0.4">
      <c r="A49" s="175"/>
      <c r="B49" s="175"/>
      <c r="C49" s="175"/>
      <c r="D49" s="176"/>
      <c r="E49" s="176"/>
      <c r="F49" s="176"/>
      <c r="G49" s="175"/>
      <c r="H49" s="175"/>
      <c r="I49" s="175"/>
    </row>
    <row r="50" spans="1:9" ht="22.8" x14ac:dyDescent="0.4">
      <c r="A50" s="175"/>
      <c r="B50" s="175"/>
      <c r="C50" s="175"/>
      <c r="D50" s="176"/>
      <c r="E50" s="176"/>
      <c r="F50" s="176"/>
      <c r="G50" s="175"/>
      <c r="H50" s="175"/>
      <c r="I50" s="175"/>
    </row>
    <row r="51" spans="1:9" ht="22.8" x14ac:dyDescent="0.4">
      <c r="A51" s="175"/>
      <c r="B51" s="175"/>
      <c r="C51" s="175"/>
      <c r="D51" s="176"/>
      <c r="E51" s="176"/>
      <c r="F51" s="176"/>
      <c r="G51" s="175"/>
      <c r="H51" s="175"/>
      <c r="I51" s="175"/>
    </row>
    <row r="52" spans="1:9" ht="22.8" x14ac:dyDescent="0.4">
      <c r="A52" s="175"/>
      <c r="B52" s="175"/>
      <c r="C52" s="175"/>
      <c r="D52" s="176"/>
      <c r="E52" s="176"/>
      <c r="F52" s="176"/>
      <c r="G52" s="175"/>
      <c r="H52" s="175"/>
      <c r="I52" s="175"/>
    </row>
    <row r="53" spans="1:9" ht="22.8" x14ac:dyDescent="0.4">
      <c r="A53" s="175"/>
      <c r="B53" s="175"/>
      <c r="C53" s="175"/>
      <c r="D53" s="176"/>
      <c r="E53" s="176"/>
      <c r="F53" s="176"/>
      <c r="G53" s="175"/>
      <c r="H53" s="175"/>
      <c r="I53" s="175"/>
    </row>
    <row r="54" spans="1:9" ht="22.8" x14ac:dyDescent="0.4">
      <c r="A54" s="175"/>
      <c r="B54" s="175"/>
      <c r="C54" s="175"/>
      <c r="D54" s="176"/>
      <c r="E54" s="176"/>
      <c r="F54" s="176"/>
      <c r="G54" s="175"/>
      <c r="H54" s="175"/>
      <c r="I54" s="175"/>
    </row>
    <row r="55" spans="1:9" ht="22.8" x14ac:dyDescent="0.4">
      <c r="A55" s="175"/>
      <c r="B55" s="175"/>
      <c r="C55" s="175"/>
      <c r="D55" s="176"/>
      <c r="E55" s="176"/>
      <c r="F55" s="176"/>
      <c r="G55" s="175"/>
      <c r="H55" s="175"/>
      <c r="I55" s="175"/>
    </row>
    <row r="56" spans="1:9" ht="22.8" x14ac:dyDescent="0.4">
      <c r="A56" s="175"/>
      <c r="B56" s="175"/>
      <c r="C56" s="175"/>
      <c r="D56" s="176"/>
      <c r="E56" s="176"/>
      <c r="F56" s="176"/>
      <c r="G56" s="175"/>
      <c r="H56" s="175"/>
      <c r="I56" s="175"/>
    </row>
    <row r="57" spans="1:9" ht="22.8" x14ac:dyDescent="0.4">
      <c r="A57" s="175"/>
      <c r="B57" s="175"/>
      <c r="C57" s="175"/>
      <c r="D57" s="176"/>
      <c r="E57" s="176"/>
      <c r="F57" s="176"/>
      <c r="G57" s="175"/>
      <c r="H57" s="175"/>
      <c r="I57" s="175"/>
    </row>
    <row r="58" spans="1:9" ht="22.8" x14ac:dyDescent="0.4">
      <c r="A58" s="175"/>
      <c r="B58" s="175"/>
      <c r="C58" s="175"/>
      <c r="D58" s="176"/>
      <c r="E58" s="176"/>
      <c r="F58" s="176"/>
      <c r="G58" s="175"/>
      <c r="H58" s="175"/>
      <c r="I58" s="175"/>
    </row>
    <row r="59" spans="1:9" ht="22.8" x14ac:dyDescent="0.4">
      <c r="A59" s="175"/>
      <c r="B59" s="175"/>
      <c r="C59" s="175"/>
      <c r="D59" s="176"/>
      <c r="E59" s="176"/>
      <c r="F59" s="176"/>
      <c r="G59" s="175"/>
      <c r="H59" s="175"/>
      <c r="I59" s="175"/>
    </row>
    <row r="60" spans="1:9" ht="22.8" x14ac:dyDescent="0.4">
      <c r="A60" s="175"/>
      <c r="B60" s="175"/>
      <c r="C60" s="175"/>
      <c r="D60" s="176"/>
      <c r="E60" s="176"/>
      <c r="F60" s="176"/>
      <c r="G60" s="175"/>
      <c r="H60" s="175"/>
      <c r="I60" s="175"/>
    </row>
    <row r="61" spans="1:9" ht="22.8" x14ac:dyDescent="0.4">
      <c r="A61" s="175"/>
      <c r="B61" s="175"/>
      <c r="C61" s="175"/>
      <c r="D61" s="176"/>
      <c r="E61" s="176"/>
      <c r="F61" s="176"/>
      <c r="G61" s="175"/>
      <c r="H61" s="175"/>
      <c r="I61" s="175"/>
    </row>
    <row r="62" spans="1:9" ht="22.8" x14ac:dyDescent="0.4">
      <c r="A62" s="175"/>
      <c r="B62" s="175"/>
      <c r="C62" s="175"/>
      <c r="D62" s="176"/>
      <c r="E62" s="176"/>
      <c r="F62" s="176"/>
      <c r="G62" s="175"/>
      <c r="H62" s="175"/>
      <c r="I62" s="175"/>
    </row>
    <row r="63" spans="1:9" ht="22.8" x14ac:dyDescent="0.4">
      <c r="A63" s="175"/>
      <c r="B63" s="175"/>
      <c r="C63" s="175"/>
      <c r="D63" s="176"/>
      <c r="E63" s="176"/>
      <c r="F63" s="176"/>
      <c r="G63" s="175"/>
      <c r="H63" s="175"/>
      <c r="I63" s="175"/>
    </row>
    <row r="64" spans="1:9" ht="22.8" x14ac:dyDescent="0.4">
      <c r="A64" s="175"/>
      <c r="B64" s="175"/>
      <c r="C64" s="175"/>
      <c r="D64" s="176"/>
      <c r="E64" s="176"/>
      <c r="F64" s="176"/>
      <c r="G64" s="175"/>
      <c r="H64" s="175"/>
      <c r="I64" s="175"/>
    </row>
    <row r="65" spans="1:9" ht="22.8" x14ac:dyDescent="0.4">
      <c r="A65" s="175"/>
      <c r="B65" s="175"/>
      <c r="C65" s="175"/>
      <c r="D65" s="176"/>
      <c r="E65" s="176"/>
      <c r="F65" s="176"/>
      <c r="G65" s="175"/>
      <c r="H65" s="175"/>
      <c r="I65" s="175"/>
    </row>
    <row r="66" spans="1:9" ht="22.8" x14ac:dyDescent="0.4">
      <c r="A66" s="175"/>
      <c r="B66" s="175"/>
      <c r="C66" s="175"/>
      <c r="D66" s="176"/>
      <c r="E66" s="176"/>
      <c r="F66" s="176"/>
      <c r="G66" s="175"/>
      <c r="H66" s="175"/>
      <c r="I66" s="175"/>
    </row>
    <row r="67" spans="1:9" ht="22.8" x14ac:dyDescent="0.4">
      <c r="A67" s="175"/>
      <c r="B67" s="175"/>
      <c r="C67" s="175"/>
      <c r="D67" s="176"/>
      <c r="E67" s="176"/>
      <c r="F67" s="176"/>
      <c r="G67" s="175"/>
      <c r="H67" s="175"/>
      <c r="I67" s="175"/>
    </row>
    <row r="68" spans="1:9" ht="22.8" x14ac:dyDescent="0.4">
      <c r="A68" s="175"/>
      <c r="B68" s="175"/>
      <c r="C68" s="175"/>
      <c r="D68" s="176"/>
      <c r="E68" s="176"/>
      <c r="F68" s="176"/>
      <c r="G68" s="175"/>
      <c r="H68" s="175"/>
      <c r="I68" s="175"/>
    </row>
    <row r="69" spans="1:9" ht="22.8" x14ac:dyDescent="0.4">
      <c r="A69" s="175"/>
      <c r="B69" s="175"/>
      <c r="C69" s="175"/>
      <c r="D69" s="176"/>
      <c r="E69" s="176"/>
      <c r="F69" s="176"/>
      <c r="G69" s="175"/>
      <c r="H69" s="175"/>
      <c r="I69" s="175"/>
    </row>
    <row r="70" spans="1:9" ht="22.8" x14ac:dyDescent="0.4">
      <c r="A70" s="175"/>
      <c r="B70" s="175"/>
      <c r="C70" s="175"/>
      <c r="D70" s="176"/>
      <c r="E70" s="176"/>
      <c r="F70" s="176"/>
      <c r="G70" s="175"/>
      <c r="H70" s="175"/>
      <c r="I70" s="175"/>
    </row>
    <row r="71" spans="1:9" ht="22.8" x14ac:dyDescent="0.4">
      <c r="A71" s="175"/>
      <c r="B71" s="175"/>
      <c r="C71" s="175"/>
      <c r="D71" s="176"/>
      <c r="E71" s="176"/>
      <c r="F71" s="176"/>
      <c r="G71" s="175"/>
      <c r="H71" s="175"/>
      <c r="I71" s="175"/>
    </row>
    <row r="72" spans="1:9" ht="22.8" x14ac:dyDescent="0.4">
      <c r="A72" s="175"/>
      <c r="B72" s="175"/>
      <c r="C72" s="175"/>
      <c r="D72" s="176"/>
      <c r="E72" s="176"/>
      <c r="F72" s="176"/>
      <c r="G72" s="175"/>
      <c r="H72" s="175"/>
      <c r="I72" s="175"/>
    </row>
    <row r="73" spans="1:9" ht="22.8" x14ac:dyDescent="0.4">
      <c r="A73" s="175"/>
      <c r="B73" s="175"/>
      <c r="C73" s="175"/>
      <c r="D73" s="176"/>
      <c r="E73" s="176"/>
      <c r="F73" s="176"/>
      <c r="G73" s="175"/>
      <c r="H73" s="175"/>
      <c r="I73" s="175"/>
    </row>
    <row r="74" spans="1:9" ht="22.8" x14ac:dyDescent="0.4">
      <c r="A74" s="175"/>
      <c r="B74" s="175"/>
      <c r="C74" s="175"/>
      <c r="D74" s="176"/>
      <c r="E74" s="176"/>
      <c r="F74" s="176"/>
      <c r="G74" s="175"/>
      <c r="H74" s="175"/>
      <c r="I74" s="175"/>
    </row>
    <row r="75" spans="1:9" ht="22.8" x14ac:dyDescent="0.4">
      <c r="A75" s="175"/>
      <c r="B75" s="175"/>
      <c r="C75" s="175"/>
      <c r="D75" s="176"/>
      <c r="E75" s="176"/>
      <c r="F75" s="176"/>
      <c r="G75" s="175"/>
      <c r="H75" s="175"/>
      <c r="I75" s="175"/>
    </row>
    <row r="76" spans="1:9" ht="22.8" x14ac:dyDescent="0.4">
      <c r="A76" s="175"/>
      <c r="B76" s="175"/>
      <c r="C76" s="175"/>
      <c r="D76" s="176"/>
      <c r="E76" s="176"/>
      <c r="F76" s="176"/>
      <c r="G76" s="175"/>
      <c r="H76" s="175"/>
      <c r="I76" s="175"/>
    </row>
    <row r="77" spans="1:9" ht="22.8" x14ac:dyDescent="0.4">
      <c r="A77" s="175"/>
      <c r="B77" s="175"/>
      <c r="C77" s="175"/>
      <c r="D77" s="176"/>
      <c r="E77" s="176"/>
      <c r="F77" s="176"/>
      <c r="G77" s="175"/>
      <c r="H77" s="175"/>
      <c r="I77" s="175"/>
    </row>
    <row r="78" spans="1:9" ht="22.8" x14ac:dyDescent="0.4">
      <c r="A78" s="175"/>
      <c r="B78" s="175"/>
      <c r="C78" s="175"/>
      <c r="D78" s="176"/>
      <c r="E78" s="176"/>
      <c r="F78" s="176"/>
      <c r="G78" s="175"/>
      <c r="H78" s="175"/>
      <c r="I78" s="175"/>
    </row>
    <row r="79" spans="1:9" ht="22.8" x14ac:dyDescent="0.4">
      <c r="A79" s="175"/>
      <c r="B79" s="175"/>
      <c r="C79" s="175"/>
      <c r="D79" s="176"/>
      <c r="E79" s="176"/>
      <c r="F79" s="176"/>
      <c r="G79" s="175"/>
      <c r="H79" s="175"/>
      <c r="I79" s="175"/>
    </row>
    <row r="80" spans="1:9" ht="22.8" x14ac:dyDescent="0.4">
      <c r="A80" s="175"/>
      <c r="B80" s="175"/>
      <c r="C80" s="175"/>
      <c r="D80" s="176"/>
      <c r="E80" s="176"/>
      <c r="F80" s="176"/>
      <c r="G80" s="175"/>
      <c r="H80" s="175"/>
      <c r="I80" s="175"/>
    </row>
    <row r="81" spans="1:9" ht="22.8" x14ac:dyDescent="0.4">
      <c r="A81" s="175"/>
      <c r="B81" s="175"/>
      <c r="C81" s="175"/>
      <c r="D81" s="176"/>
      <c r="E81" s="176"/>
      <c r="F81" s="176"/>
      <c r="G81" s="175"/>
      <c r="H81" s="175"/>
      <c r="I81" s="175"/>
    </row>
    <row r="82" spans="1:9" ht="22.8" x14ac:dyDescent="0.4">
      <c r="A82" s="175"/>
      <c r="B82" s="175"/>
      <c r="C82" s="175"/>
      <c r="D82" s="176"/>
      <c r="E82" s="176"/>
      <c r="F82" s="176"/>
      <c r="G82" s="175"/>
      <c r="H82" s="175"/>
      <c r="I82" s="175"/>
    </row>
    <row r="83" spans="1:9" ht="22.8" x14ac:dyDescent="0.4">
      <c r="A83" s="175"/>
      <c r="B83" s="175"/>
      <c r="C83" s="175"/>
      <c r="D83" s="176"/>
      <c r="E83" s="176"/>
      <c r="F83" s="176"/>
      <c r="G83" s="175"/>
      <c r="H83" s="175"/>
      <c r="I83" s="175"/>
    </row>
    <row r="84" spans="1:9" ht="22.8" x14ac:dyDescent="0.4">
      <c r="A84" s="175"/>
      <c r="B84" s="175"/>
      <c r="C84" s="175"/>
      <c r="D84" s="176"/>
      <c r="E84" s="176"/>
      <c r="F84" s="176"/>
      <c r="G84" s="175"/>
      <c r="H84" s="175"/>
      <c r="I84" s="175"/>
    </row>
    <row r="85" spans="1:9" ht="22.8" x14ac:dyDescent="0.4">
      <c r="A85" s="175"/>
      <c r="B85" s="175"/>
      <c r="C85" s="175"/>
      <c r="D85" s="176"/>
      <c r="E85" s="176"/>
      <c r="F85" s="176"/>
      <c r="G85" s="175"/>
      <c r="H85" s="175"/>
      <c r="I85" s="175"/>
    </row>
    <row r="86" spans="1:9" ht="22.8" x14ac:dyDescent="0.4">
      <c r="A86" s="175"/>
      <c r="B86" s="175"/>
      <c r="C86" s="175"/>
      <c r="D86" s="176"/>
      <c r="E86" s="176"/>
      <c r="F86" s="176"/>
      <c r="G86" s="175"/>
      <c r="H86" s="175"/>
      <c r="I86" s="175"/>
    </row>
    <row r="87" spans="1:9" ht="22.8" x14ac:dyDescent="0.4">
      <c r="A87" s="175"/>
      <c r="B87" s="175"/>
      <c r="C87" s="175"/>
      <c r="D87" s="176"/>
      <c r="E87" s="176"/>
      <c r="F87" s="176"/>
      <c r="G87" s="175"/>
      <c r="H87" s="175"/>
      <c r="I87" s="175"/>
    </row>
    <row r="88" spans="1:9" ht="22.8" x14ac:dyDescent="0.4">
      <c r="A88" s="175"/>
      <c r="B88" s="175"/>
      <c r="C88" s="175"/>
      <c r="D88" s="176"/>
      <c r="E88" s="176"/>
      <c r="F88" s="176"/>
      <c r="G88" s="175"/>
      <c r="H88" s="175"/>
      <c r="I88" s="175"/>
    </row>
    <row r="89" spans="1:9" ht="22.8" x14ac:dyDescent="0.4">
      <c r="A89" s="175"/>
      <c r="B89" s="175"/>
      <c r="C89" s="175"/>
      <c r="D89" s="176"/>
      <c r="E89" s="176"/>
      <c r="F89" s="176"/>
      <c r="G89" s="175"/>
      <c r="H89" s="175"/>
      <c r="I89" s="175"/>
    </row>
    <row r="90" spans="1:9" ht="22.8" x14ac:dyDescent="0.4">
      <c r="A90" s="175"/>
      <c r="B90" s="175"/>
      <c r="C90" s="175"/>
      <c r="D90" s="176"/>
      <c r="E90" s="176"/>
      <c r="F90" s="176"/>
      <c r="G90" s="175"/>
      <c r="H90" s="175"/>
      <c r="I90" s="175"/>
    </row>
    <row r="91" spans="1:9" ht="22.8" x14ac:dyDescent="0.4">
      <c r="A91" s="175"/>
      <c r="B91" s="175"/>
      <c r="C91" s="175"/>
      <c r="D91" s="176"/>
      <c r="E91" s="176"/>
      <c r="F91" s="176"/>
      <c r="G91" s="175"/>
      <c r="H91" s="175"/>
      <c r="I91" s="175"/>
    </row>
    <row r="92" spans="1:9" ht="22.8" x14ac:dyDescent="0.4">
      <c r="A92" s="175"/>
      <c r="B92" s="175"/>
      <c r="C92" s="175"/>
      <c r="D92" s="176"/>
      <c r="E92" s="176"/>
      <c r="F92" s="176"/>
      <c r="G92" s="175"/>
      <c r="H92" s="175"/>
      <c r="I92" s="175"/>
    </row>
    <row r="93" spans="1:9" ht="22.8" x14ac:dyDescent="0.4">
      <c r="A93" s="175"/>
      <c r="B93" s="175"/>
      <c r="C93" s="175"/>
      <c r="D93" s="176"/>
      <c r="E93" s="176"/>
      <c r="F93" s="176"/>
      <c r="G93" s="175"/>
      <c r="H93" s="175"/>
      <c r="I93" s="175"/>
    </row>
    <row r="94" spans="1:9" ht="22.8" x14ac:dyDescent="0.4">
      <c r="A94" s="175"/>
      <c r="B94" s="175"/>
      <c r="C94" s="175"/>
      <c r="D94" s="176"/>
      <c r="E94" s="176"/>
      <c r="F94" s="176"/>
      <c r="G94" s="175"/>
      <c r="H94" s="175"/>
      <c r="I94" s="175"/>
    </row>
    <row r="95" spans="1:9" ht="22.8" x14ac:dyDescent="0.4">
      <c r="A95" s="175"/>
      <c r="B95" s="175"/>
      <c r="C95" s="175"/>
      <c r="D95" s="176"/>
      <c r="E95" s="176"/>
      <c r="F95" s="176"/>
      <c r="G95" s="175"/>
      <c r="H95" s="175"/>
      <c r="I95" s="175"/>
    </row>
    <row r="96" spans="1:9" ht="22.8" x14ac:dyDescent="0.4">
      <c r="A96" s="175"/>
      <c r="B96" s="175"/>
      <c r="C96" s="175"/>
      <c r="D96" s="176"/>
      <c r="E96" s="176"/>
      <c r="F96" s="176"/>
      <c r="G96" s="175"/>
      <c r="H96" s="175"/>
      <c r="I96" s="175"/>
    </row>
    <row r="97" spans="1:9" ht="22.8" x14ac:dyDescent="0.4">
      <c r="A97" s="175"/>
      <c r="B97" s="175"/>
      <c r="C97" s="175"/>
      <c r="D97" s="176"/>
      <c r="E97" s="176"/>
      <c r="F97" s="176"/>
      <c r="G97" s="175"/>
      <c r="H97" s="175"/>
      <c r="I97" s="175"/>
    </row>
    <row r="98" spans="1:9" ht="22.8" x14ac:dyDescent="0.4">
      <c r="A98" s="175"/>
      <c r="B98" s="175"/>
      <c r="C98" s="175"/>
      <c r="D98" s="176"/>
      <c r="E98" s="176"/>
      <c r="F98" s="176"/>
      <c r="G98" s="175"/>
      <c r="H98" s="175"/>
      <c r="I98" s="175"/>
    </row>
    <row r="99" spans="1:9" ht="22.8" x14ac:dyDescent="0.4">
      <c r="A99" s="175"/>
      <c r="B99" s="175"/>
      <c r="C99" s="175"/>
      <c r="D99" s="176"/>
      <c r="E99" s="176"/>
      <c r="F99" s="176"/>
      <c r="G99" s="175"/>
      <c r="H99" s="175"/>
      <c r="I99" s="175"/>
    </row>
    <row r="100" spans="1:9" ht="22.8" x14ac:dyDescent="0.4">
      <c r="A100" s="175"/>
      <c r="B100" s="175"/>
      <c r="C100" s="175"/>
      <c r="D100" s="176"/>
      <c r="E100" s="176"/>
      <c r="F100" s="176"/>
      <c r="G100" s="175"/>
      <c r="H100" s="175"/>
      <c r="I100" s="175"/>
    </row>
    <row r="101" spans="1:9" ht="22.8" x14ac:dyDescent="0.4">
      <c r="A101" s="175"/>
      <c r="B101" s="175"/>
      <c r="C101" s="175"/>
      <c r="D101" s="176"/>
      <c r="E101" s="176"/>
      <c r="F101" s="176"/>
      <c r="G101" s="175"/>
      <c r="H101" s="175"/>
      <c r="I101" s="175"/>
    </row>
    <row r="102" spans="1:9" ht="22.8" x14ac:dyDescent="0.4">
      <c r="A102" s="175"/>
      <c r="B102" s="175"/>
      <c r="C102" s="175"/>
      <c r="D102" s="176"/>
      <c r="E102" s="176"/>
      <c r="F102" s="176"/>
      <c r="G102" s="175"/>
      <c r="H102" s="175"/>
      <c r="I102" s="175"/>
    </row>
    <row r="103" spans="1:9" ht="22.8" x14ac:dyDescent="0.4">
      <c r="A103" s="175"/>
      <c r="B103" s="175"/>
      <c r="C103" s="175"/>
      <c r="D103" s="176"/>
      <c r="E103" s="176"/>
      <c r="F103" s="176"/>
      <c r="G103" s="175"/>
      <c r="H103" s="175"/>
      <c r="I103" s="175"/>
    </row>
    <row r="104" spans="1:9" ht="22.8" x14ac:dyDescent="0.4">
      <c r="A104" s="175"/>
      <c r="B104" s="175"/>
      <c r="C104" s="175"/>
      <c r="D104" s="176"/>
      <c r="E104" s="176"/>
      <c r="F104" s="176"/>
      <c r="G104" s="175"/>
      <c r="H104" s="175"/>
      <c r="I104" s="175"/>
    </row>
    <row r="105" spans="1:9" ht="22.8" x14ac:dyDescent="0.4">
      <c r="A105" s="175"/>
      <c r="B105" s="175"/>
      <c r="C105" s="175"/>
      <c r="D105" s="176"/>
      <c r="E105" s="176"/>
      <c r="F105" s="176"/>
      <c r="G105" s="175"/>
      <c r="H105" s="175"/>
      <c r="I105" s="175"/>
    </row>
    <row r="106" spans="1:9" ht="22.8" x14ac:dyDescent="0.4">
      <c r="A106" s="175"/>
      <c r="B106" s="175"/>
      <c r="C106" s="175"/>
      <c r="D106" s="176"/>
      <c r="E106" s="176"/>
      <c r="F106" s="176"/>
      <c r="G106" s="175"/>
      <c r="H106" s="175"/>
      <c r="I106" s="175"/>
    </row>
    <row r="107" spans="1:9" ht="22.8" x14ac:dyDescent="0.4">
      <c r="A107" s="175"/>
      <c r="B107" s="175"/>
      <c r="C107" s="175"/>
      <c r="D107" s="176"/>
      <c r="E107" s="176"/>
      <c r="F107" s="176"/>
      <c r="G107" s="175"/>
      <c r="H107" s="175"/>
      <c r="I107" s="175"/>
    </row>
    <row r="108" spans="1:9" ht="22.8" x14ac:dyDescent="0.4">
      <c r="A108" s="175"/>
      <c r="B108" s="175"/>
      <c r="C108" s="175"/>
      <c r="D108" s="176"/>
      <c r="E108" s="176"/>
      <c r="F108" s="176"/>
      <c r="G108" s="175"/>
      <c r="H108" s="175"/>
      <c r="I108" s="175"/>
    </row>
    <row r="109" spans="1:9" ht="22.8" x14ac:dyDescent="0.4">
      <c r="A109" s="175"/>
      <c r="B109" s="175"/>
      <c r="C109" s="175"/>
      <c r="D109" s="176"/>
      <c r="E109" s="176"/>
      <c r="F109" s="176"/>
      <c r="G109" s="175"/>
      <c r="H109" s="175"/>
      <c r="I109" s="175"/>
    </row>
    <row r="110" spans="1:9" ht="22.8" x14ac:dyDescent="0.4">
      <c r="A110" s="175"/>
      <c r="B110" s="175"/>
      <c r="C110" s="175"/>
      <c r="D110" s="176"/>
      <c r="E110" s="176"/>
      <c r="F110" s="176"/>
      <c r="G110" s="175"/>
      <c r="H110" s="175"/>
      <c r="I110" s="175"/>
    </row>
    <row r="111" spans="1:9" ht="22.8" x14ac:dyDescent="0.4">
      <c r="A111" s="175"/>
      <c r="B111" s="175"/>
      <c r="C111" s="175"/>
      <c r="D111" s="176"/>
      <c r="E111" s="176"/>
      <c r="F111" s="176"/>
      <c r="G111" s="175"/>
      <c r="H111" s="175"/>
      <c r="I111" s="175"/>
    </row>
    <row r="112" spans="1:9" ht="22.8" x14ac:dyDescent="0.4">
      <c r="A112" s="175"/>
      <c r="B112" s="175"/>
      <c r="C112" s="175"/>
      <c r="D112" s="176"/>
      <c r="E112" s="176"/>
      <c r="F112" s="176"/>
      <c r="G112" s="175"/>
      <c r="H112" s="175"/>
      <c r="I112" s="175"/>
    </row>
    <row r="113" spans="1:9" ht="22.8" x14ac:dyDescent="0.4">
      <c r="A113" s="175"/>
      <c r="B113" s="175"/>
      <c r="C113" s="175"/>
      <c r="D113" s="176"/>
      <c r="E113" s="176"/>
      <c r="F113" s="176"/>
      <c r="G113" s="175"/>
      <c r="H113" s="175"/>
      <c r="I113" s="175"/>
    </row>
    <row r="114" spans="1:9" ht="22.8" x14ac:dyDescent="0.4">
      <c r="A114" s="175"/>
      <c r="B114" s="175"/>
      <c r="C114" s="175"/>
      <c r="D114" s="176"/>
      <c r="E114" s="176"/>
      <c r="F114" s="176"/>
      <c r="G114" s="175"/>
      <c r="H114" s="175"/>
      <c r="I114" s="175"/>
    </row>
    <row r="115" spans="1:9" ht="22.8" x14ac:dyDescent="0.4">
      <c r="A115" s="175"/>
      <c r="B115" s="175"/>
      <c r="C115" s="175"/>
      <c r="D115" s="176"/>
      <c r="E115" s="176"/>
      <c r="F115" s="176"/>
      <c r="G115" s="175"/>
      <c r="H115" s="175"/>
      <c r="I115" s="175"/>
    </row>
    <row r="116" spans="1:9" ht="22.8" x14ac:dyDescent="0.4">
      <c r="A116" s="175"/>
      <c r="B116" s="175"/>
      <c r="C116" s="175"/>
      <c r="D116" s="176"/>
      <c r="E116" s="176"/>
      <c r="F116" s="176"/>
      <c r="G116" s="175"/>
      <c r="H116" s="175"/>
      <c r="I116" s="175"/>
    </row>
    <row r="117" spans="1:9" ht="22.8" x14ac:dyDescent="0.4">
      <c r="A117" s="175"/>
      <c r="B117" s="175"/>
      <c r="C117" s="175"/>
      <c r="D117" s="176"/>
      <c r="E117" s="176"/>
      <c r="F117" s="176"/>
      <c r="G117" s="175"/>
      <c r="H117" s="175"/>
      <c r="I117" s="175"/>
    </row>
    <row r="118" spans="1:9" ht="22.8" x14ac:dyDescent="0.4">
      <c r="A118" s="175"/>
      <c r="B118" s="175"/>
      <c r="C118" s="175"/>
      <c r="D118" s="176"/>
      <c r="E118" s="176"/>
      <c r="F118" s="176"/>
      <c r="G118" s="175"/>
      <c r="H118" s="175"/>
      <c r="I118" s="175"/>
    </row>
    <row r="119" spans="1:9" ht="22.8" x14ac:dyDescent="0.4">
      <c r="A119" s="175"/>
      <c r="B119" s="175"/>
      <c r="C119" s="175"/>
      <c r="D119" s="176"/>
      <c r="E119" s="176"/>
      <c r="F119" s="176"/>
      <c r="G119" s="175"/>
      <c r="H119" s="175"/>
      <c r="I119" s="175"/>
    </row>
    <row r="120" spans="1:9" ht="22.8" x14ac:dyDescent="0.4">
      <c r="A120" s="175"/>
      <c r="B120" s="175"/>
      <c r="C120" s="175"/>
      <c r="D120" s="176"/>
      <c r="E120" s="176"/>
      <c r="F120" s="176"/>
      <c r="G120" s="175"/>
      <c r="H120" s="175"/>
      <c r="I120" s="175"/>
    </row>
    <row r="121" spans="1:9" ht="22.8" x14ac:dyDescent="0.4">
      <c r="A121" s="175"/>
      <c r="B121" s="175"/>
      <c r="C121" s="175"/>
      <c r="D121" s="176"/>
      <c r="E121" s="176"/>
      <c r="F121" s="176"/>
      <c r="G121" s="175"/>
      <c r="H121" s="175"/>
      <c r="I121" s="175"/>
    </row>
    <row r="122" spans="1:9" ht="22.8" x14ac:dyDescent="0.4">
      <c r="A122" s="175"/>
      <c r="B122" s="175"/>
      <c r="C122" s="175"/>
      <c r="D122" s="176"/>
      <c r="E122" s="176"/>
      <c r="F122" s="176"/>
      <c r="G122" s="175"/>
      <c r="H122" s="175"/>
      <c r="I122" s="175"/>
    </row>
    <row r="123" spans="1:9" ht="22.8" x14ac:dyDescent="0.4">
      <c r="A123" s="175"/>
      <c r="B123" s="175"/>
      <c r="C123" s="175"/>
      <c r="D123" s="176"/>
      <c r="E123" s="176"/>
      <c r="F123" s="176"/>
      <c r="G123" s="175"/>
      <c r="H123" s="175"/>
      <c r="I123" s="175"/>
    </row>
    <row r="124" spans="1:9" ht="22.8" x14ac:dyDescent="0.4">
      <c r="A124" s="175"/>
      <c r="B124" s="175"/>
      <c r="C124" s="175"/>
      <c r="D124" s="176"/>
      <c r="E124" s="176"/>
      <c r="F124" s="176"/>
      <c r="G124" s="175"/>
      <c r="H124" s="175"/>
      <c r="I124" s="175"/>
    </row>
    <row r="125" spans="1:9" ht="22.8" x14ac:dyDescent="0.4">
      <c r="A125" s="175"/>
      <c r="B125" s="175"/>
      <c r="C125" s="175"/>
      <c r="D125" s="176"/>
      <c r="E125" s="176"/>
      <c r="F125" s="176"/>
      <c r="G125" s="175"/>
      <c r="H125" s="175"/>
      <c r="I125" s="175"/>
    </row>
    <row r="126" spans="1:9" ht="22.8" x14ac:dyDescent="0.4">
      <c r="A126" s="175"/>
      <c r="B126" s="175"/>
      <c r="C126" s="175"/>
      <c r="D126" s="176"/>
      <c r="E126" s="176"/>
      <c r="F126" s="176"/>
      <c r="G126" s="175"/>
      <c r="H126" s="175"/>
      <c r="I126" s="175"/>
    </row>
    <row r="127" spans="1:9" ht="22.8" x14ac:dyDescent="0.4">
      <c r="A127" s="175"/>
      <c r="B127" s="175"/>
      <c r="C127" s="175"/>
      <c r="D127" s="176"/>
      <c r="E127" s="176"/>
      <c r="F127" s="176"/>
      <c r="G127" s="175"/>
      <c r="H127" s="175"/>
      <c r="I127" s="175"/>
    </row>
    <row r="128" spans="1:9" ht="22.8" x14ac:dyDescent="0.4">
      <c r="A128" s="175"/>
      <c r="B128" s="175"/>
      <c r="C128" s="175"/>
      <c r="D128" s="176"/>
      <c r="E128" s="176"/>
      <c r="F128" s="176"/>
      <c r="G128" s="175"/>
      <c r="H128" s="175"/>
      <c r="I128" s="175"/>
    </row>
    <row r="129" spans="1:9" ht="22.8" x14ac:dyDescent="0.4">
      <c r="A129" s="175"/>
      <c r="B129" s="175"/>
      <c r="C129" s="175"/>
      <c r="D129" s="176"/>
      <c r="E129" s="176"/>
      <c r="F129" s="176"/>
      <c r="G129" s="175"/>
      <c r="H129" s="175"/>
      <c r="I129" s="175"/>
    </row>
    <row r="130" spans="1:9" ht="22.8" x14ac:dyDescent="0.4">
      <c r="A130" s="175"/>
      <c r="B130" s="175"/>
      <c r="C130" s="175"/>
      <c r="D130" s="176"/>
      <c r="E130" s="176"/>
      <c r="F130" s="176"/>
      <c r="G130" s="175"/>
      <c r="H130" s="175"/>
      <c r="I130" s="175"/>
    </row>
    <row r="131" spans="1:9" ht="22.8" x14ac:dyDescent="0.4">
      <c r="A131" s="175"/>
      <c r="B131" s="175"/>
      <c r="C131" s="175"/>
      <c r="D131" s="176"/>
      <c r="E131" s="176"/>
      <c r="F131" s="176"/>
      <c r="G131" s="175"/>
      <c r="H131" s="175"/>
      <c r="I131" s="175"/>
    </row>
    <row r="132" spans="1:9" ht="22.8" x14ac:dyDescent="0.4">
      <c r="A132" s="175"/>
      <c r="B132" s="175"/>
      <c r="C132" s="175"/>
      <c r="D132" s="176"/>
      <c r="E132" s="176"/>
      <c r="F132" s="176"/>
      <c r="G132" s="175"/>
      <c r="H132" s="175"/>
      <c r="I132" s="175"/>
    </row>
    <row r="133" spans="1:9" ht="22.8" x14ac:dyDescent="0.4">
      <c r="A133" s="175"/>
      <c r="B133" s="175"/>
      <c r="C133" s="175"/>
      <c r="D133" s="176"/>
      <c r="E133" s="176"/>
      <c r="F133" s="176"/>
      <c r="G133" s="175"/>
      <c r="H133" s="175"/>
      <c r="I133" s="175"/>
    </row>
    <row r="134" spans="1:9" ht="22.8" x14ac:dyDescent="0.4">
      <c r="A134" s="175"/>
      <c r="B134" s="175"/>
      <c r="C134" s="175"/>
      <c r="D134" s="176"/>
      <c r="E134" s="176"/>
      <c r="F134" s="176"/>
      <c r="G134" s="175"/>
      <c r="H134" s="175"/>
      <c r="I134" s="175"/>
    </row>
    <row r="135" spans="1:9" ht="22.8" x14ac:dyDescent="0.4">
      <c r="A135" s="175"/>
      <c r="B135" s="175"/>
      <c r="C135" s="175"/>
      <c r="D135" s="176"/>
      <c r="E135" s="176"/>
      <c r="F135" s="176"/>
      <c r="G135" s="175"/>
      <c r="H135" s="175"/>
      <c r="I135" s="175"/>
    </row>
    <row r="136" spans="1:9" ht="22.8" x14ac:dyDescent="0.4">
      <c r="A136" s="175"/>
      <c r="B136" s="175"/>
      <c r="C136" s="175"/>
      <c r="D136" s="176"/>
      <c r="E136" s="176"/>
      <c r="F136" s="176"/>
      <c r="G136" s="175"/>
      <c r="H136" s="175"/>
      <c r="I136" s="175"/>
    </row>
    <row r="137" spans="1:9" ht="22.8" x14ac:dyDescent="0.4">
      <c r="A137" s="175"/>
      <c r="B137" s="175"/>
      <c r="C137" s="175"/>
      <c r="D137" s="176"/>
      <c r="E137" s="176"/>
      <c r="F137" s="176"/>
      <c r="G137" s="175"/>
      <c r="H137" s="175"/>
      <c r="I137" s="175"/>
    </row>
    <row r="138" spans="1:9" ht="22.8" x14ac:dyDescent="0.4">
      <c r="A138" s="175"/>
      <c r="B138" s="175"/>
      <c r="C138" s="175"/>
      <c r="D138" s="176"/>
      <c r="E138" s="176"/>
      <c r="F138" s="176"/>
      <c r="G138" s="175"/>
      <c r="H138" s="175"/>
      <c r="I138" s="175"/>
    </row>
    <row r="139" spans="1:9" ht="22.8" x14ac:dyDescent="0.4">
      <c r="A139" s="175"/>
      <c r="B139" s="175"/>
      <c r="C139" s="175"/>
      <c r="D139" s="176"/>
      <c r="E139" s="176"/>
      <c r="F139" s="176"/>
      <c r="G139" s="175"/>
      <c r="H139" s="175"/>
      <c r="I139" s="175"/>
    </row>
    <row r="140" spans="1:9" ht="22.8" x14ac:dyDescent="0.4">
      <c r="A140" s="175"/>
      <c r="B140" s="175"/>
      <c r="C140" s="175"/>
      <c r="D140" s="176"/>
      <c r="E140" s="176"/>
      <c r="F140" s="176"/>
      <c r="G140" s="175"/>
      <c r="H140" s="175"/>
      <c r="I140" s="175"/>
    </row>
    <row r="141" spans="1:9" ht="22.8" x14ac:dyDescent="0.4">
      <c r="A141" s="175"/>
      <c r="B141" s="175"/>
      <c r="C141" s="175"/>
      <c r="D141" s="176"/>
      <c r="E141" s="176"/>
      <c r="F141" s="176"/>
      <c r="G141" s="175"/>
      <c r="H141" s="175"/>
      <c r="I141" s="175"/>
    </row>
    <row r="142" spans="1:9" ht="22.8" x14ac:dyDescent="0.4">
      <c r="A142" s="175"/>
      <c r="B142" s="175"/>
      <c r="C142" s="175"/>
      <c r="D142" s="176"/>
      <c r="E142" s="176"/>
      <c r="F142" s="176"/>
      <c r="G142" s="175"/>
      <c r="H142" s="175"/>
      <c r="I142" s="175"/>
    </row>
    <row r="143" spans="1:9" ht="22.8" x14ac:dyDescent="0.4">
      <c r="A143" s="175"/>
      <c r="B143" s="175"/>
      <c r="C143" s="175"/>
      <c r="D143" s="176"/>
      <c r="E143" s="176"/>
      <c r="F143" s="176"/>
      <c r="G143" s="175"/>
      <c r="H143" s="175"/>
      <c r="I143" s="175"/>
    </row>
    <row r="144" spans="1:9" ht="22.8" x14ac:dyDescent="0.4">
      <c r="A144" s="175"/>
      <c r="B144" s="175"/>
      <c r="C144" s="175"/>
      <c r="D144" s="176"/>
      <c r="E144" s="176"/>
      <c r="F144" s="176"/>
      <c r="G144" s="175"/>
      <c r="H144" s="175"/>
      <c r="I144" s="175"/>
    </row>
    <row r="145" spans="1:9" ht="22.8" x14ac:dyDescent="0.4">
      <c r="A145" s="175"/>
      <c r="B145" s="175"/>
      <c r="C145" s="175"/>
      <c r="D145" s="176"/>
      <c r="E145" s="176"/>
      <c r="F145" s="176"/>
      <c r="G145" s="175"/>
      <c r="H145" s="175"/>
      <c r="I145" s="175"/>
    </row>
    <row r="146" spans="1:9" ht="22.8" x14ac:dyDescent="0.4">
      <c r="A146" s="175"/>
      <c r="B146" s="175"/>
      <c r="C146" s="175"/>
      <c r="D146" s="176"/>
      <c r="E146" s="176"/>
      <c r="F146" s="176"/>
      <c r="G146" s="175"/>
      <c r="H146" s="175"/>
      <c r="I146" s="175"/>
    </row>
    <row r="147" spans="1:9" ht="22.8" x14ac:dyDescent="0.4">
      <c r="A147" s="175"/>
      <c r="B147" s="175"/>
      <c r="C147" s="175"/>
      <c r="D147" s="176"/>
      <c r="E147" s="176"/>
      <c r="F147" s="176"/>
      <c r="G147" s="175"/>
      <c r="H147" s="175"/>
      <c r="I147" s="175"/>
    </row>
    <row r="148" spans="1:9" ht="22.8" x14ac:dyDescent="0.4">
      <c r="A148" s="175"/>
      <c r="B148" s="175"/>
      <c r="C148" s="175"/>
      <c r="D148" s="176"/>
      <c r="E148" s="176"/>
      <c r="F148" s="176"/>
      <c r="G148" s="175"/>
      <c r="H148" s="175"/>
      <c r="I148" s="175"/>
    </row>
    <row r="149" spans="1:9" ht="22.8" x14ac:dyDescent="0.4">
      <c r="A149" s="175"/>
      <c r="B149" s="175"/>
      <c r="C149" s="175"/>
      <c r="D149" s="176"/>
      <c r="E149" s="176"/>
      <c r="F149" s="176"/>
      <c r="G149" s="175"/>
      <c r="H149" s="175"/>
      <c r="I149" s="175"/>
    </row>
    <row r="150" spans="1:9" ht="22.8" x14ac:dyDescent="0.4">
      <c r="A150" s="175"/>
      <c r="B150" s="175"/>
      <c r="C150" s="175"/>
      <c r="D150" s="176"/>
      <c r="E150" s="176"/>
      <c r="F150" s="176"/>
      <c r="G150" s="175"/>
      <c r="H150" s="175"/>
      <c r="I150" s="175"/>
    </row>
    <row r="151" spans="1:9" ht="22.8" x14ac:dyDescent="0.4">
      <c r="A151" s="175"/>
      <c r="B151" s="175"/>
      <c r="C151" s="175"/>
      <c r="D151" s="176"/>
      <c r="E151" s="176"/>
      <c r="F151" s="176"/>
      <c r="G151" s="175"/>
      <c r="H151" s="175"/>
      <c r="I151" s="175"/>
    </row>
    <row r="152" spans="1:9" ht="22.8" x14ac:dyDescent="0.4">
      <c r="A152" s="175"/>
      <c r="B152" s="175"/>
      <c r="C152" s="175"/>
      <c r="D152" s="176"/>
      <c r="E152" s="176"/>
      <c r="F152" s="176"/>
      <c r="G152" s="175"/>
      <c r="H152" s="175"/>
      <c r="I152" s="175"/>
    </row>
    <row r="153" spans="1:9" ht="22.8" x14ac:dyDescent="0.4">
      <c r="A153" s="175"/>
      <c r="B153" s="175"/>
      <c r="C153" s="175"/>
      <c r="D153" s="176"/>
      <c r="E153" s="176"/>
      <c r="F153" s="176"/>
      <c r="G153" s="175"/>
      <c r="H153" s="175"/>
      <c r="I153" s="175"/>
    </row>
    <row r="154" spans="1:9" ht="22.8" x14ac:dyDescent="0.4">
      <c r="A154" s="175"/>
      <c r="B154" s="175"/>
      <c r="C154" s="175"/>
      <c r="D154" s="176"/>
      <c r="E154" s="176"/>
      <c r="F154" s="176"/>
      <c r="G154" s="175"/>
      <c r="H154" s="175"/>
      <c r="I154" s="175"/>
    </row>
    <row r="155" spans="1:9" ht="22.8" x14ac:dyDescent="0.4">
      <c r="A155" s="175"/>
      <c r="B155" s="175"/>
      <c r="C155" s="175"/>
      <c r="D155" s="176"/>
      <c r="E155" s="176"/>
      <c r="F155" s="176"/>
      <c r="G155" s="175"/>
      <c r="H155" s="175"/>
      <c r="I155" s="175"/>
    </row>
    <row r="156" spans="1:9" ht="22.8" x14ac:dyDescent="0.4">
      <c r="A156" s="175"/>
      <c r="B156" s="175"/>
      <c r="C156" s="175"/>
      <c r="D156" s="176"/>
      <c r="E156" s="176"/>
      <c r="F156" s="176"/>
      <c r="G156" s="175"/>
      <c r="H156" s="175"/>
      <c r="I156" s="175"/>
    </row>
    <row r="157" spans="1:9" ht="22.8" x14ac:dyDescent="0.4">
      <c r="A157" s="175"/>
      <c r="B157" s="175"/>
      <c r="C157" s="175"/>
      <c r="D157" s="176"/>
      <c r="E157" s="176"/>
      <c r="F157" s="176"/>
      <c r="G157" s="175"/>
      <c r="H157" s="175"/>
      <c r="I157" s="175"/>
    </row>
    <row r="158" spans="1:9" ht="22.8" x14ac:dyDescent="0.4">
      <c r="A158" s="175"/>
      <c r="B158" s="175"/>
      <c r="C158" s="175"/>
      <c r="D158" s="176"/>
      <c r="E158" s="176"/>
      <c r="F158" s="176"/>
      <c r="G158" s="175"/>
      <c r="H158" s="175"/>
      <c r="I158" s="175"/>
    </row>
    <row r="159" spans="1:9" ht="22.8" x14ac:dyDescent="0.4">
      <c r="A159" s="175"/>
      <c r="B159" s="175"/>
      <c r="C159" s="175"/>
      <c r="D159" s="176"/>
      <c r="E159" s="176"/>
      <c r="F159" s="176"/>
      <c r="G159" s="175"/>
      <c r="H159" s="175"/>
      <c r="I159" s="175"/>
    </row>
    <row r="160" spans="1:9" ht="22.8" x14ac:dyDescent="0.4">
      <c r="A160" s="175"/>
      <c r="B160" s="175"/>
      <c r="C160" s="175"/>
      <c r="D160" s="176"/>
      <c r="E160" s="176"/>
      <c r="F160" s="176"/>
      <c r="G160" s="175"/>
      <c r="H160" s="175"/>
      <c r="I160" s="175"/>
    </row>
    <row r="161" spans="1:9" ht="22.8" x14ac:dyDescent="0.4">
      <c r="A161" s="175"/>
      <c r="B161" s="175"/>
      <c r="C161" s="175"/>
      <c r="D161" s="176"/>
      <c r="E161" s="176"/>
      <c r="F161" s="176"/>
      <c r="G161" s="175"/>
      <c r="H161" s="175"/>
      <c r="I161" s="175"/>
    </row>
    <row r="162" spans="1:9" ht="22.8" x14ac:dyDescent="0.4">
      <c r="A162" s="175"/>
      <c r="B162" s="175"/>
      <c r="C162" s="175"/>
      <c r="D162" s="176"/>
      <c r="E162" s="176"/>
      <c r="F162" s="176"/>
      <c r="G162" s="175"/>
      <c r="H162" s="175"/>
      <c r="I162" s="175"/>
    </row>
    <row r="163" spans="1:9" ht="22.8" x14ac:dyDescent="0.4">
      <c r="A163" s="175"/>
      <c r="B163" s="175"/>
      <c r="C163" s="175"/>
      <c r="D163" s="176"/>
      <c r="E163" s="176"/>
      <c r="F163" s="176"/>
      <c r="G163" s="175"/>
      <c r="H163" s="175"/>
      <c r="I163" s="175"/>
    </row>
    <row r="164" spans="1:9" ht="22.8" x14ac:dyDescent="0.4">
      <c r="A164" s="175"/>
      <c r="B164" s="175"/>
      <c r="C164" s="175"/>
      <c r="D164" s="176"/>
      <c r="E164" s="176"/>
      <c r="F164" s="176"/>
      <c r="G164" s="175"/>
      <c r="H164" s="175"/>
      <c r="I164" s="175"/>
    </row>
    <row r="165" spans="1:9" ht="22.8" x14ac:dyDescent="0.4">
      <c r="A165" s="175"/>
      <c r="B165" s="175"/>
      <c r="C165" s="175"/>
      <c r="D165" s="176"/>
      <c r="E165" s="176"/>
      <c r="F165" s="176"/>
      <c r="G165" s="175"/>
      <c r="H165" s="175"/>
      <c r="I165" s="175"/>
    </row>
    <row r="166" spans="1:9" ht="22.8" x14ac:dyDescent="0.4">
      <c r="A166" s="175"/>
      <c r="B166" s="175"/>
      <c r="C166" s="175"/>
      <c r="D166" s="176"/>
      <c r="E166" s="176"/>
      <c r="F166" s="176"/>
      <c r="G166" s="175"/>
      <c r="H166" s="175"/>
      <c r="I166" s="175"/>
    </row>
    <row r="167" spans="1:9" ht="22.8" x14ac:dyDescent="0.4">
      <c r="A167" s="175"/>
      <c r="B167" s="175"/>
      <c r="C167" s="175"/>
      <c r="D167" s="176"/>
      <c r="E167" s="176"/>
      <c r="F167" s="176"/>
      <c r="G167" s="175"/>
      <c r="H167" s="175"/>
      <c r="I167" s="175"/>
    </row>
    <row r="168" spans="1:9" ht="22.8" x14ac:dyDescent="0.4">
      <c r="A168" s="175"/>
      <c r="B168" s="175"/>
      <c r="C168" s="175"/>
      <c r="D168" s="176"/>
      <c r="E168" s="176"/>
      <c r="F168" s="176"/>
      <c r="G168" s="175"/>
      <c r="H168" s="175"/>
      <c r="I168" s="175"/>
    </row>
    <row r="169" spans="1:9" ht="22.8" x14ac:dyDescent="0.4">
      <c r="A169" s="175"/>
      <c r="B169" s="175"/>
      <c r="C169" s="175"/>
      <c r="D169" s="176"/>
      <c r="E169" s="176"/>
      <c r="F169" s="176"/>
      <c r="G169" s="175"/>
      <c r="H169" s="175"/>
      <c r="I169" s="175"/>
    </row>
    <row r="170" spans="1:9" ht="22.8" x14ac:dyDescent="0.4">
      <c r="A170" s="175"/>
      <c r="B170" s="175"/>
      <c r="C170" s="175"/>
      <c r="D170" s="176"/>
      <c r="E170" s="176"/>
      <c r="F170" s="176"/>
      <c r="G170" s="175"/>
      <c r="H170" s="175"/>
      <c r="I170" s="175"/>
    </row>
    <row r="171" spans="1:9" ht="22.8" x14ac:dyDescent="0.4">
      <c r="A171" s="175"/>
      <c r="B171" s="175"/>
      <c r="C171" s="175"/>
      <c r="D171" s="176"/>
      <c r="E171" s="176"/>
      <c r="F171" s="176"/>
      <c r="G171" s="175"/>
      <c r="H171" s="175"/>
      <c r="I171" s="175"/>
    </row>
    <row r="172" spans="1:9" ht="22.8" x14ac:dyDescent="0.4">
      <c r="A172" s="175"/>
      <c r="B172" s="175"/>
      <c r="C172" s="175"/>
      <c r="D172" s="176"/>
      <c r="E172" s="176"/>
      <c r="F172" s="176"/>
      <c r="G172" s="175"/>
      <c r="H172" s="175"/>
      <c r="I172" s="175"/>
    </row>
    <row r="173" spans="1:9" ht="22.8" x14ac:dyDescent="0.4">
      <c r="A173" s="175"/>
      <c r="B173" s="175"/>
      <c r="C173" s="175"/>
      <c r="D173" s="176"/>
      <c r="E173" s="176"/>
      <c r="F173" s="176"/>
      <c r="G173" s="175"/>
      <c r="H173" s="175"/>
      <c r="I173" s="175"/>
    </row>
    <row r="174" spans="1:9" ht="22.8" x14ac:dyDescent="0.4">
      <c r="A174" s="175"/>
      <c r="B174" s="175"/>
      <c r="C174" s="175"/>
      <c r="D174" s="176"/>
      <c r="E174" s="176"/>
      <c r="F174" s="176"/>
      <c r="G174" s="175"/>
      <c r="H174" s="175"/>
      <c r="I174" s="175"/>
    </row>
    <row r="175" spans="1:9" ht="22.8" x14ac:dyDescent="0.4">
      <c r="A175" s="175"/>
      <c r="B175" s="175"/>
      <c r="C175" s="175"/>
      <c r="D175" s="176"/>
      <c r="E175" s="176"/>
      <c r="F175" s="176"/>
      <c r="G175" s="175"/>
      <c r="H175" s="175"/>
      <c r="I175" s="175"/>
    </row>
    <row r="176" spans="1:9" ht="22.8" x14ac:dyDescent="0.4">
      <c r="A176" s="175"/>
      <c r="B176" s="175"/>
      <c r="C176" s="175"/>
      <c r="D176" s="176"/>
      <c r="E176" s="176"/>
      <c r="F176" s="176"/>
      <c r="G176" s="175"/>
      <c r="H176" s="175"/>
      <c r="I176" s="175"/>
    </row>
    <row r="177" spans="1:9" ht="22.8" x14ac:dyDescent="0.4">
      <c r="A177" s="175"/>
      <c r="B177" s="175"/>
      <c r="C177" s="175"/>
      <c r="D177" s="176"/>
      <c r="E177" s="176"/>
      <c r="F177" s="176"/>
      <c r="G177" s="175"/>
      <c r="H177" s="175"/>
      <c r="I177" s="175"/>
    </row>
    <row r="178" spans="1:9" ht="22.8" x14ac:dyDescent="0.4">
      <c r="A178" s="175"/>
      <c r="B178" s="175"/>
      <c r="C178" s="175"/>
      <c r="D178" s="176"/>
      <c r="E178" s="176"/>
      <c r="F178" s="176"/>
      <c r="G178" s="175"/>
      <c r="H178" s="175"/>
      <c r="I178" s="175"/>
    </row>
    <row r="179" spans="1:9" ht="22.8" x14ac:dyDescent="0.4">
      <c r="A179" s="175"/>
      <c r="B179" s="175"/>
      <c r="C179" s="175"/>
      <c r="D179" s="176"/>
      <c r="E179" s="176"/>
      <c r="F179" s="176"/>
      <c r="G179" s="175"/>
      <c r="H179" s="175"/>
      <c r="I179" s="175"/>
    </row>
    <row r="180" spans="1:9" ht="22.8" x14ac:dyDescent="0.4">
      <c r="A180" s="175"/>
      <c r="B180" s="175"/>
      <c r="C180" s="175"/>
      <c r="D180" s="176"/>
      <c r="E180" s="176"/>
      <c r="F180" s="176"/>
      <c r="G180" s="175"/>
      <c r="H180" s="175"/>
      <c r="I180" s="175"/>
    </row>
    <row r="181" spans="1:9" ht="22.8" x14ac:dyDescent="0.4">
      <c r="A181" s="175"/>
      <c r="B181" s="175"/>
      <c r="C181" s="175"/>
      <c r="D181" s="176"/>
      <c r="E181" s="176"/>
      <c r="F181" s="176"/>
      <c r="G181" s="175"/>
      <c r="H181" s="175"/>
      <c r="I181" s="175"/>
    </row>
    <row r="182" spans="1:9" ht="22.8" x14ac:dyDescent="0.4">
      <c r="A182" s="175"/>
      <c r="B182" s="175"/>
      <c r="C182" s="175"/>
      <c r="D182" s="176"/>
      <c r="E182" s="176"/>
      <c r="F182" s="176"/>
      <c r="G182" s="175"/>
      <c r="H182" s="175"/>
      <c r="I182" s="175"/>
    </row>
    <row r="183" spans="1:9" ht="22.8" x14ac:dyDescent="0.4">
      <c r="A183" s="175"/>
      <c r="B183" s="175"/>
      <c r="C183" s="175"/>
      <c r="D183" s="176"/>
      <c r="E183" s="176"/>
      <c r="F183" s="176"/>
      <c r="G183" s="175"/>
      <c r="H183" s="175"/>
      <c r="I183" s="175"/>
    </row>
    <row r="184" spans="1:9" ht="22.8" x14ac:dyDescent="0.4">
      <c r="A184" s="175"/>
      <c r="B184" s="175"/>
      <c r="C184" s="175"/>
      <c r="D184" s="176"/>
      <c r="E184" s="176"/>
      <c r="F184" s="176"/>
      <c r="G184" s="175"/>
      <c r="H184" s="175"/>
      <c r="I184" s="175"/>
    </row>
    <row r="185" spans="1:9" ht="22.8" x14ac:dyDescent="0.4">
      <c r="A185" s="175"/>
      <c r="B185" s="175"/>
      <c r="C185" s="175"/>
      <c r="D185" s="176"/>
      <c r="E185" s="176"/>
      <c r="F185" s="176"/>
      <c r="G185" s="175"/>
      <c r="H185" s="175"/>
      <c r="I185" s="175"/>
    </row>
    <row r="186" spans="1:9" ht="22.8" x14ac:dyDescent="0.4">
      <c r="A186" s="175"/>
      <c r="B186" s="175"/>
      <c r="C186" s="175"/>
      <c r="D186" s="176"/>
      <c r="E186" s="176"/>
      <c r="F186" s="176"/>
      <c r="G186" s="175"/>
      <c r="H186" s="175"/>
      <c r="I186" s="175"/>
    </row>
    <row r="187" spans="1:9" ht="22.8" x14ac:dyDescent="0.4">
      <c r="A187" s="175"/>
      <c r="B187" s="175"/>
      <c r="C187" s="175"/>
      <c r="D187" s="176"/>
      <c r="E187" s="176"/>
      <c r="F187" s="176"/>
      <c r="G187" s="175"/>
      <c r="H187" s="175"/>
      <c r="I187" s="175"/>
    </row>
    <row r="188" spans="1:9" ht="22.8" x14ac:dyDescent="0.4">
      <c r="A188" s="175"/>
      <c r="B188" s="175"/>
      <c r="C188" s="175"/>
      <c r="D188" s="176"/>
      <c r="E188" s="176"/>
      <c r="F188" s="176"/>
      <c r="G188" s="175"/>
      <c r="H188" s="175"/>
      <c r="I188" s="175"/>
    </row>
    <row r="189" spans="1:9" ht="22.8" x14ac:dyDescent="0.4">
      <c r="A189" s="175"/>
      <c r="B189" s="175"/>
      <c r="C189" s="175"/>
      <c r="D189" s="176"/>
      <c r="E189" s="176"/>
      <c r="F189" s="176"/>
      <c r="G189" s="175"/>
      <c r="H189" s="175"/>
      <c r="I189" s="175"/>
    </row>
    <row r="190" spans="1:9" ht="22.8" x14ac:dyDescent="0.4">
      <c r="A190" s="175"/>
      <c r="B190" s="175"/>
      <c r="C190" s="175"/>
      <c r="D190" s="176"/>
      <c r="E190" s="176"/>
      <c r="F190" s="176"/>
      <c r="G190" s="175"/>
      <c r="H190" s="175"/>
      <c r="I190" s="175"/>
    </row>
    <row r="191" spans="1:9" ht="22.8" x14ac:dyDescent="0.4">
      <c r="A191" s="175"/>
      <c r="B191" s="175"/>
      <c r="C191" s="175"/>
      <c r="D191" s="176"/>
      <c r="E191" s="176"/>
      <c r="F191" s="176"/>
      <c r="G191" s="175"/>
      <c r="H191" s="175"/>
      <c r="I191" s="175"/>
    </row>
    <row r="192" spans="1:9" ht="22.8" x14ac:dyDescent="0.4">
      <c r="A192" s="175"/>
      <c r="B192" s="175"/>
      <c r="C192" s="175"/>
      <c r="D192" s="176"/>
      <c r="E192" s="176"/>
      <c r="F192" s="176"/>
      <c r="G192" s="175"/>
      <c r="H192" s="175"/>
      <c r="I192" s="175"/>
    </row>
    <row r="193" spans="1:9" ht="22.8" x14ac:dyDescent="0.4">
      <c r="A193" s="175"/>
      <c r="B193" s="175"/>
      <c r="C193" s="175"/>
      <c r="D193" s="176"/>
      <c r="E193" s="176"/>
      <c r="F193" s="176"/>
      <c r="G193" s="175"/>
      <c r="H193" s="175"/>
      <c r="I193" s="175"/>
    </row>
    <row r="194" spans="1:9" ht="22.8" x14ac:dyDescent="0.4">
      <c r="A194" s="175"/>
      <c r="B194" s="175"/>
      <c r="C194" s="175"/>
      <c r="D194" s="176"/>
      <c r="E194" s="176"/>
      <c r="F194" s="176"/>
      <c r="G194" s="175"/>
      <c r="H194" s="175"/>
      <c r="I194" s="175"/>
    </row>
    <row r="195" spans="1:9" ht="22.8" x14ac:dyDescent="0.4">
      <c r="A195" s="175"/>
      <c r="B195" s="175"/>
      <c r="C195" s="175"/>
      <c r="D195" s="176"/>
      <c r="E195" s="176"/>
      <c r="F195" s="176"/>
      <c r="G195" s="175"/>
      <c r="H195" s="175"/>
      <c r="I195" s="175"/>
    </row>
    <row r="196" spans="1:9" ht="22.8" x14ac:dyDescent="0.4">
      <c r="A196" s="175"/>
      <c r="B196" s="175"/>
      <c r="C196" s="175"/>
      <c r="D196" s="176"/>
      <c r="E196" s="176"/>
      <c r="F196" s="176"/>
      <c r="G196" s="175"/>
      <c r="H196" s="175"/>
      <c r="I196" s="175"/>
    </row>
    <row r="197" spans="1:9" ht="22.8" x14ac:dyDescent="0.4">
      <c r="A197" s="175"/>
      <c r="B197" s="175"/>
      <c r="C197" s="175"/>
      <c r="D197" s="176"/>
      <c r="E197" s="176"/>
      <c r="F197" s="176"/>
      <c r="G197" s="175"/>
      <c r="H197" s="175"/>
      <c r="I197" s="175"/>
    </row>
    <row r="198" spans="1:9" ht="22.8" x14ac:dyDescent="0.4">
      <c r="A198" s="175"/>
      <c r="B198" s="175"/>
      <c r="C198" s="175"/>
      <c r="D198" s="176"/>
      <c r="E198" s="176"/>
      <c r="F198" s="176"/>
      <c r="G198" s="175"/>
      <c r="H198" s="175"/>
      <c r="I198" s="175"/>
    </row>
    <row r="199" spans="1:9" ht="22.8" x14ac:dyDescent="0.4">
      <c r="A199" s="175"/>
      <c r="B199" s="175"/>
      <c r="C199" s="175"/>
      <c r="D199" s="176"/>
      <c r="E199" s="176"/>
      <c r="F199" s="176"/>
      <c r="G199" s="175"/>
      <c r="H199" s="175"/>
      <c r="I199" s="175"/>
    </row>
    <row r="200" spans="1:9" ht="22.8" x14ac:dyDescent="0.4">
      <c r="A200" s="175"/>
      <c r="B200" s="175"/>
      <c r="C200" s="175"/>
      <c r="D200" s="176"/>
      <c r="E200" s="176"/>
      <c r="F200" s="176"/>
      <c r="G200" s="175"/>
      <c r="H200" s="175"/>
      <c r="I200" s="175"/>
    </row>
    <row r="201" spans="1:9" ht="22.8" x14ac:dyDescent="0.4">
      <c r="A201" s="175"/>
      <c r="B201" s="175"/>
      <c r="C201" s="175"/>
      <c r="D201" s="176"/>
      <c r="E201" s="176"/>
      <c r="F201" s="176"/>
      <c r="G201" s="175"/>
      <c r="H201" s="175"/>
      <c r="I201" s="175"/>
    </row>
    <row r="202" spans="1:9" ht="22.8" x14ac:dyDescent="0.4">
      <c r="A202" s="175"/>
      <c r="B202" s="175"/>
      <c r="C202" s="175"/>
      <c r="D202" s="176"/>
      <c r="E202" s="176"/>
      <c r="F202" s="176"/>
      <c r="G202" s="175"/>
      <c r="H202" s="175"/>
      <c r="I202" s="175"/>
    </row>
    <row r="203" spans="1:9" ht="22.8" x14ac:dyDescent="0.4">
      <c r="A203" s="175"/>
      <c r="B203" s="175"/>
      <c r="C203" s="175"/>
      <c r="D203" s="176"/>
      <c r="E203" s="176"/>
      <c r="F203" s="176"/>
      <c r="G203" s="175"/>
      <c r="H203" s="175"/>
      <c r="I203" s="175"/>
    </row>
    <row r="204" spans="1:9" ht="22.8" x14ac:dyDescent="0.4">
      <c r="A204" s="175"/>
      <c r="B204" s="175"/>
      <c r="C204" s="175"/>
      <c r="D204" s="176"/>
      <c r="E204" s="176"/>
      <c r="F204" s="176"/>
      <c r="G204" s="175"/>
      <c r="H204" s="175"/>
      <c r="I204" s="175"/>
    </row>
    <row r="205" spans="1:9" ht="22.8" x14ac:dyDescent="0.4">
      <c r="A205" s="175"/>
      <c r="B205" s="175"/>
      <c r="C205" s="175"/>
      <c r="D205" s="176"/>
      <c r="E205" s="176"/>
      <c r="F205" s="176"/>
      <c r="G205" s="175"/>
      <c r="H205" s="175"/>
      <c r="I205" s="175"/>
    </row>
    <row r="206" spans="1:9" ht="22.8" x14ac:dyDescent="0.4">
      <c r="A206" s="175"/>
      <c r="B206" s="175"/>
      <c r="C206" s="175"/>
      <c r="D206" s="176"/>
      <c r="E206" s="176"/>
      <c r="F206" s="176"/>
      <c r="G206" s="175"/>
      <c r="H206" s="175"/>
      <c r="I206" s="175"/>
    </row>
    <row r="207" spans="1:9" ht="22.8" x14ac:dyDescent="0.4">
      <c r="A207" s="175"/>
      <c r="B207" s="175"/>
      <c r="C207" s="175"/>
      <c r="D207" s="176"/>
      <c r="E207" s="176"/>
      <c r="F207" s="176"/>
      <c r="G207" s="175"/>
      <c r="H207" s="175"/>
      <c r="I207" s="175"/>
    </row>
    <row r="208" spans="1:9" ht="22.8" x14ac:dyDescent="0.4">
      <c r="A208" s="175"/>
      <c r="B208" s="175"/>
      <c r="C208" s="175"/>
      <c r="D208" s="176"/>
      <c r="E208" s="176"/>
      <c r="F208" s="176"/>
      <c r="G208" s="175"/>
      <c r="H208" s="175"/>
      <c r="I208" s="175"/>
    </row>
    <row r="209" spans="1:9" ht="22.8" x14ac:dyDescent="0.4">
      <c r="A209" s="175"/>
      <c r="B209" s="175"/>
      <c r="C209" s="175"/>
      <c r="D209" s="176"/>
      <c r="E209" s="176"/>
      <c r="F209" s="176"/>
      <c r="G209" s="175"/>
      <c r="H209" s="175"/>
      <c r="I209" s="175"/>
    </row>
    <row r="210" spans="1:9" ht="22.8" x14ac:dyDescent="0.4">
      <c r="A210" s="175"/>
      <c r="B210" s="175"/>
      <c r="C210" s="175"/>
      <c r="D210" s="176"/>
      <c r="E210" s="176"/>
      <c r="F210" s="176"/>
      <c r="G210" s="175"/>
      <c r="H210" s="175"/>
      <c r="I210" s="175"/>
    </row>
    <row r="211" spans="1:9" ht="22.8" x14ac:dyDescent="0.4">
      <c r="A211" s="175"/>
      <c r="B211" s="175"/>
      <c r="C211" s="175"/>
      <c r="D211" s="176"/>
      <c r="E211" s="176"/>
      <c r="F211" s="176"/>
      <c r="G211" s="175"/>
      <c r="H211" s="175"/>
      <c r="I211" s="175"/>
    </row>
    <row r="212" spans="1:9" ht="22.8" x14ac:dyDescent="0.4">
      <c r="A212" s="175"/>
      <c r="B212" s="175"/>
      <c r="C212" s="175"/>
      <c r="D212" s="176"/>
      <c r="E212" s="176"/>
      <c r="F212" s="176"/>
      <c r="G212" s="175"/>
      <c r="H212" s="175"/>
      <c r="I212" s="175"/>
    </row>
    <row r="213" spans="1:9" ht="22.8" x14ac:dyDescent="0.4">
      <c r="A213" s="175"/>
      <c r="B213" s="175"/>
      <c r="C213" s="175"/>
      <c r="D213" s="176"/>
      <c r="E213" s="176"/>
      <c r="F213" s="176"/>
      <c r="G213" s="175"/>
      <c r="H213" s="175"/>
      <c r="I213" s="175"/>
    </row>
    <row r="214" spans="1:9" ht="22.8" x14ac:dyDescent="0.4">
      <c r="A214" s="175"/>
      <c r="B214" s="175"/>
      <c r="C214" s="175"/>
      <c r="D214" s="176"/>
      <c r="E214" s="176"/>
      <c r="F214" s="176"/>
      <c r="G214" s="175"/>
      <c r="H214" s="175"/>
      <c r="I214" s="175"/>
    </row>
    <row r="215" spans="1:9" ht="22.8" x14ac:dyDescent="0.4">
      <c r="A215" s="175"/>
      <c r="B215" s="175"/>
      <c r="C215" s="175"/>
      <c r="D215" s="176"/>
      <c r="E215" s="176"/>
      <c r="F215" s="176"/>
      <c r="G215" s="175"/>
      <c r="H215" s="175"/>
      <c r="I215" s="175"/>
    </row>
    <row r="216" spans="1:9" ht="22.8" x14ac:dyDescent="0.4">
      <c r="A216" s="175"/>
      <c r="B216" s="175"/>
      <c r="C216" s="175"/>
      <c r="D216" s="176"/>
      <c r="E216" s="176"/>
      <c r="F216" s="176"/>
      <c r="G216" s="175"/>
      <c r="H216" s="175"/>
      <c r="I216" s="175"/>
    </row>
    <row r="217" spans="1:9" ht="22.8" x14ac:dyDescent="0.4">
      <c r="A217" s="175"/>
      <c r="B217" s="175"/>
      <c r="C217" s="175"/>
      <c r="D217" s="176"/>
      <c r="E217" s="176"/>
      <c r="F217" s="176"/>
      <c r="G217" s="175"/>
      <c r="H217" s="175"/>
      <c r="I217" s="175"/>
    </row>
    <row r="218" spans="1:9" ht="22.8" x14ac:dyDescent="0.4">
      <c r="A218" s="175"/>
      <c r="B218" s="175"/>
      <c r="C218" s="175"/>
      <c r="D218" s="176"/>
      <c r="E218" s="176"/>
      <c r="F218" s="176"/>
      <c r="G218" s="175"/>
      <c r="H218" s="175"/>
      <c r="I218" s="175"/>
    </row>
    <row r="219" spans="1:9" ht="22.8" x14ac:dyDescent="0.4">
      <c r="A219" s="175"/>
      <c r="B219" s="175"/>
      <c r="C219" s="175"/>
      <c r="D219" s="176"/>
      <c r="E219" s="176"/>
      <c r="F219" s="176"/>
      <c r="G219" s="175"/>
      <c r="H219" s="175"/>
      <c r="I219" s="175"/>
    </row>
    <row r="220" spans="1:9" ht="22.8" x14ac:dyDescent="0.4">
      <c r="A220" s="175"/>
      <c r="B220" s="175"/>
      <c r="C220" s="175"/>
      <c r="D220" s="176"/>
      <c r="E220" s="176"/>
      <c r="F220" s="176"/>
      <c r="G220" s="175"/>
      <c r="H220" s="175"/>
      <c r="I220" s="175"/>
    </row>
    <row r="221" spans="1:9" ht="22.8" x14ac:dyDescent="0.4">
      <c r="A221" s="175"/>
      <c r="B221" s="175"/>
      <c r="C221" s="175"/>
      <c r="D221" s="176"/>
      <c r="E221" s="176"/>
      <c r="F221" s="176"/>
      <c r="G221" s="175"/>
      <c r="H221" s="175"/>
      <c r="I221" s="175"/>
    </row>
    <row r="222" spans="1:9" ht="22.8" x14ac:dyDescent="0.4">
      <c r="A222" s="175"/>
      <c r="B222" s="175"/>
      <c r="C222" s="175"/>
      <c r="D222" s="176"/>
      <c r="E222" s="176"/>
      <c r="F222" s="176"/>
      <c r="G222" s="175"/>
      <c r="H222" s="175"/>
      <c r="I222" s="175"/>
    </row>
    <row r="223" spans="1:9" ht="22.8" x14ac:dyDescent="0.4">
      <c r="A223" s="175"/>
      <c r="B223" s="175"/>
      <c r="C223" s="175"/>
      <c r="D223" s="176"/>
      <c r="E223" s="176"/>
      <c r="F223" s="176"/>
      <c r="G223" s="175"/>
      <c r="H223" s="175"/>
      <c r="I223" s="175"/>
    </row>
    <row r="224" spans="1:9" ht="22.8" x14ac:dyDescent="0.4">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I1:J1"/>
    <mergeCell ref="K1:L1"/>
    <mergeCell ref="I2:J2"/>
    <mergeCell ref="K2:L2"/>
    <mergeCell ref="A3:L3"/>
    <mergeCell ref="A4:L4"/>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G1" sqref="G1"/>
    </sheetView>
  </sheetViews>
  <sheetFormatPr defaultColWidth="9" defaultRowHeight="16.2" x14ac:dyDescent="0.3"/>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x14ac:dyDescent="0.3">
      <c r="A1" s="129" t="s">
        <v>1095</v>
      </c>
      <c r="B1" s="130"/>
      <c r="C1" s="130"/>
      <c r="D1" s="131"/>
      <c r="E1" s="129" t="s">
        <v>878</v>
      </c>
      <c r="F1" s="132" t="s">
        <v>1096</v>
      </c>
      <c r="G1" s="73" t="s">
        <v>880</v>
      </c>
    </row>
    <row r="2" spans="1:7" ht="27.75" customHeight="1" x14ac:dyDescent="0.3">
      <c r="A2" s="129" t="s">
        <v>1097</v>
      </c>
      <c r="B2" s="133" t="s">
        <v>1098</v>
      </c>
      <c r="D2" s="131"/>
      <c r="E2" s="129" t="s">
        <v>1099</v>
      </c>
      <c r="F2" s="129" t="s">
        <v>1100</v>
      </c>
    </row>
    <row r="3" spans="1:7" s="134" customFormat="1" ht="39.9" customHeight="1" x14ac:dyDescent="0.3">
      <c r="A3" s="1756" t="s">
        <v>1101</v>
      </c>
      <c r="B3" s="1757"/>
      <c r="C3" s="1757"/>
      <c r="D3" s="1757"/>
      <c r="E3" s="1757"/>
      <c r="F3" s="1757"/>
    </row>
    <row r="4" spans="1:7" ht="20.100000000000001" customHeight="1" x14ac:dyDescent="0.3">
      <c r="A4" s="1758" t="s">
        <v>2157</v>
      </c>
      <c r="B4" s="1758"/>
      <c r="C4" s="1758"/>
      <c r="D4" s="1758"/>
      <c r="E4" s="1758"/>
      <c r="F4" s="1216" t="s">
        <v>1102</v>
      </c>
    </row>
    <row r="5" spans="1:7" s="130" customFormat="1" ht="33" customHeight="1" x14ac:dyDescent="0.3">
      <c r="A5" s="1759" t="s">
        <v>1103</v>
      </c>
      <c r="B5" s="1759" t="s">
        <v>1104</v>
      </c>
      <c r="C5" s="1759" t="s">
        <v>1105</v>
      </c>
      <c r="D5" s="1759"/>
      <c r="E5" s="1759"/>
      <c r="F5" s="1759" t="s">
        <v>1106</v>
      </c>
    </row>
    <row r="6" spans="1:7" s="130" customFormat="1" ht="33" customHeight="1" x14ac:dyDescent="0.3">
      <c r="A6" s="1759"/>
      <c r="B6" s="1759"/>
      <c r="C6" s="1215" t="s">
        <v>1107</v>
      </c>
      <c r="D6" s="1215" t="s">
        <v>1108</v>
      </c>
      <c r="E6" s="1215" t="s">
        <v>1109</v>
      </c>
      <c r="F6" s="1759"/>
    </row>
    <row r="7" spans="1:7" s="130" customFormat="1" ht="64.95" customHeight="1" x14ac:dyDescent="0.3">
      <c r="A7" s="1215" t="s">
        <v>1104</v>
      </c>
      <c r="B7" s="1218">
        <f>C7+F7</f>
        <v>0</v>
      </c>
      <c r="C7" s="1218">
        <f>SUM(D7:E7)</f>
        <v>0</v>
      </c>
      <c r="D7" s="1217">
        <v>0</v>
      </c>
      <c r="E7" s="1217">
        <v>0</v>
      </c>
      <c r="F7" s="1217">
        <v>0</v>
      </c>
    </row>
    <row r="8" spans="1:7" s="130" customFormat="1" ht="64.95" customHeight="1" x14ac:dyDescent="0.3">
      <c r="A8" s="1215" t="s">
        <v>1110</v>
      </c>
      <c r="B8" s="1218">
        <f t="shared" ref="B8:B10" si="0">C8+F8</f>
        <v>0</v>
      </c>
      <c r="C8" s="1218">
        <f t="shared" ref="C8:C10" si="1">SUM(D8:E8)</f>
        <v>0</v>
      </c>
      <c r="D8" s="1217">
        <v>0</v>
      </c>
      <c r="E8" s="1217">
        <v>0</v>
      </c>
      <c r="F8" s="1217">
        <v>0</v>
      </c>
    </row>
    <row r="9" spans="1:7" s="130" customFormat="1" ht="64.95" customHeight="1" x14ac:dyDescent="0.3">
      <c r="A9" s="1215" t="s">
        <v>1111</v>
      </c>
      <c r="B9" s="1218">
        <f t="shared" si="0"/>
        <v>0</v>
      </c>
      <c r="C9" s="1218">
        <f t="shared" si="1"/>
        <v>0</v>
      </c>
      <c r="D9" s="1217">
        <v>0</v>
      </c>
      <c r="E9" s="1217">
        <v>0</v>
      </c>
      <c r="F9" s="1217">
        <v>0</v>
      </c>
    </row>
    <row r="10" spans="1:7" s="130" customFormat="1" ht="64.95" customHeight="1" x14ac:dyDescent="0.3">
      <c r="A10" s="1215" t="s">
        <v>1112</v>
      </c>
      <c r="B10" s="1218">
        <f t="shared" si="0"/>
        <v>0</v>
      </c>
      <c r="C10" s="1218">
        <f t="shared" si="1"/>
        <v>0</v>
      </c>
      <c r="D10" s="1217">
        <v>0</v>
      </c>
      <c r="E10" s="1217">
        <v>0</v>
      </c>
      <c r="F10" s="1217">
        <v>0</v>
      </c>
    </row>
    <row r="11" spans="1:7" ht="30" customHeight="1" x14ac:dyDescent="0.3">
      <c r="A11" s="135" t="s">
        <v>973</v>
      </c>
      <c r="B11" s="135" t="s">
        <v>1113</v>
      </c>
      <c r="C11" s="136" t="s">
        <v>1114</v>
      </c>
      <c r="D11" s="131" t="s">
        <v>1115</v>
      </c>
      <c r="E11" s="1752"/>
      <c r="F11" s="1752"/>
    </row>
    <row r="12" spans="1:7" ht="27" customHeight="1" x14ac:dyDescent="0.3">
      <c r="C12" s="135" t="s">
        <v>1116</v>
      </c>
      <c r="D12" s="137"/>
      <c r="E12" s="1760" t="s">
        <v>2272</v>
      </c>
      <c r="F12" s="1760"/>
    </row>
    <row r="13" spans="1:7" x14ac:dyDescent="0.3">
      <c r="A13" s="138"/>
      <c r="C13" s="139"/>
    </row>
    <row r="14" spans="1:7" ht="21.75" customHeight="1" x14ac:dyDescent="0.3">
      <c r="A14" s="131" t="s">
        <v>1117</v>
      </c>
      <c r="C14" s="139"/>
      <c r="E14" s="1753"/>
      <c r="F14" s="1753"/>
    </row>
    <row r="15" spans="1:7" ht="18.600000000000001" customHeight="1" x14ac:dyDescent="0.3">
      <c r="A15" s="1754" t="s">
        <v>1118</v>
      </c>
      <c r="B15" s="1755"/>
      <c r="C15" s="1755"/>
      <c r="D15" s="1755"/>
      <c r="E15" s="1755"/>
      <c r="F15" s="1755"/>
    </row>
    <row r="16" spans="1:7" ht="18.600000000000001" customHeight="1" x14ac:dyDescent="0.3">
      <c r="A16" s="138" t="s">
        <v>1119</v>
      </c>
      <c r="B16" s="140"/>
      <c r="C16" s="140"/>
      <c r="D16" s="140"/>
      <c r="E16" s="140"/>
      <c r="F16" s="140"/>
    </row>
    <row r="17" spans="1:6" ht="18.600000000000001" customHeight="1" x14ac:dyDescent="0.3">
      <c r="A17" s="138" t="s">
        <v>1120</v>
      </c>
      <c r="B17" s="140"/>
      <c r="C17" s="140"/>
      <c r="D17" s="140"/>
      <c r="E17" s="140"/>
      <c r="F17" s="140" t="s">
        <v>883</v>
      </c>
    </row>
    <row r="18" spans="1:6" s="141" customFormat="1" ht="20.100000000000001" customHeight="1" x14ac:dyDescent="0.4">
      <c r="D18" s="142"/>
      <c r="E18" s="142"/>
      <c r="F18" s="142"/>
    </row>
    <row r="19" spans="1:6" s="135" customFormat="1" ht="24.6" x14ac:dyDescent="0.45">
      <c r="A19" s="143"/>
      <c r="B19" s="143"/>
      <c r="C19" s="143"/>
      <c r="D19" s="144"/>
      <c r="E19" s="144"/>
      <c r="F19" s="144"/>
    </row>
    <row r="20" spans="1:6" s="135" customFormat="1" ht="24.6" x14ac:dyDescent="0.45">
      <c r="A20" s="143"/>
      <c r="B20" s="143"/>
      <c r="C20" s="143"/>
      <c r="D20" s="144"/>
      <c r="E20" s="144"/>
      <c r="F20" s="144"/>
    </row>
    <row r="21" spans="1:6" s="135" customFormat="1" ht="24.6" x14ac:dyDescent="0.45">
      <c r="A21" s="143"/>
      <c r="B21" s="143"/>
      <c r="D21" s="144"/>
      <c r="E21" s="144"/>
      <c r="F21" s="144"/>
    </row>
    <row r="22" spans="1:6" s="135" customFormat="1" ht="24.6" x14ac:dyDescent="0.45">
      <c r="A22" s="143"/>
      <c r="B22" s="143"/>
      <c r="C22" s="143"/>
      <c r="D22" s="144"/>
      <c r="E22" s="144"/>
      <c r="F22" s="144"/>
    </row>
    <row r="23" spans="1:6" s="135" customFormat="1" ht="24.6" x14ac:dyDescent="0.45">
      <c r="A23" s="143"/>
      <c r="B23" s="143"/>
      <c r="C23" s="143"/>
      <c r="D23" s="144"/>
      <c r="E23" s="144"/>
      <c r="F23" s="144"/>
    </row>
    <row r="24" spans="1:6" s="135" customFormat="1" ht="24.6" x14ac:dyDescent="0.45">
      <c r="A24" s="143"/>
      <c r="B24" s="143"/>
      <c r="C24" s="143"/>
      <c r="D24" s="144"/>
      <c r="E24" s="144"/>
      <c r="F24" s="144"/>
    </row>
    <row r="25" spans="1:6" s="135" customFormat="1" ht="24.6" x14ac:dyDescent="0.45">
      <c r="A25" s="143"/>
      <c r="B25" s="143"/>
      <c r="C25" s="143"/>
      <c r="D25" s="144"/>
      <c r="E25" s="144"/>
      <c r="F25" s="144"/>
    </row>
    <row r="26" spans="1:6" s="135" customFormat="1" ht="24.6" x14ac:dyDescent="0.45">
      <c r="A26" s="143"/>
      <c r="B26" s="143"/>
      <c r="C26" s="143"/>
      <c r="D26" s="144"/>
      <c r="E26" s="144"/>
      <c r="F26" s="144"/>
    </row>
    <row r="27" spans="1:6" s="135" customFormat="1" ht="24.6" x14ac:dyDescent="0.45">
      <c r="A27" s="143"/>
      <c r="B27" s="143"/>
      <c r="C27" s="143"/>
      <c r="D27" s="144"/>
      <c r="E27" s="144"/>
      <c r="F27" s="144"/>
    </row>
    <row r="28" spans="1:6" s="135" customFormat="1" ht="24.6" x14ac:dyDescent="0.45">
      <c r="A28" s="143"/>
      <c r="B28" s="143"/>
      <c r="C28" s="143"/>
      <c r="D28" s="144"/>
      <c r="E28" s="144"/>
      <c r="F28" s="144"/>
    </row>
    <row r="29" spans="1:6" s="135" customFormat="1" ht="24.6" x14ac:dyDescent="0.45">
      <c r="A29" s="143"/>
      <c r="B29" s="143"/>
      <c r="C29" s="143"/>
      <c r="D29" s="144"/>
      <c r="E29" s="144"/>
      <c r="F29" s="144"/>
    </row>
    <row r="30" spans="1:6" s="135" customFormat="1" ht="24.6" x14ac:dyDescent="0.45">
      <c r="A30" s="143"/>
      <c r="B30" s="143"/>
      <c r="C30" s="143"/>
      <c r="D30" s="144"/>
      <c r="E30" s="144"/>
      <c r="F30" s="144"/>
    </row>
    <row r="31" spans="1:6" s="135" customFormat="1" ht="24.6" x14ac:dyDescent="0.45">
      <c r="A31" s="143"/>
      <c r="B31" s="143"/>
      <c r="C31" s="143"/>
      <c r="D31" s="144"/>
      <c r="E31" s="144"/>
      <c r="F31" s="144"/>
    </row>
    <row r="32" spans="1:6" s="135" customFormat="1" ht="24.6" x14ac:dyDescent="0.45">
      <c r="A32" s="143"/>
      <c r="B32" s="143"/>
      <c r="C32" s="143"/>
      <c r="D32" s="144"/>
      <c r="E32" s="144"/>
      <c r="F32" s="144"/>
    </row>
    <row r="33" spans="1:6" s="135" customFormat="1" ht="24.6" x14ac:dyDescent="0.45">
      <c r="A33" s="143"/>
      <c r="B33" s="143"/>
      <c r="C33" s="143"/>
      <c r="D33" s="144"/>
      <c r="E33" s="144"/>
      <c r="F33" s="144"/>
    </row>
    <row r="34" spans="1:6" s="135" customFormat="1" ht="24.6" x14ac:dyDescent="0.45">
      <c r="A34" s="143"/>
      <c r="B34" s="143"/>
      <c r="C34" s="143"/>
      <c r="D34" s="144"/>
      <c r="E34" s="144"/>
      <c r="F34" s="144"/>
    </row>
    <row r="35" spans="1:6" s="135" customFormat="1" ht="24.6" x14ac:dyDescent="0.45">
      <c r="A35" s="143"/>
      <c r="B35" s="143"/>
      <c r="C35" s="143"/>
      <c r="D35" s="144"/>
      <c r="E35" s="144"/>
      <c r="F35" s="144"/>
    </row>
    <row r="36" spans="1:6" s="135" customFormat="1" ht="24.6" x14ac:dyDescent="0.45">
      <c r="A36" s="143"/>
      <c r="B36" s="143"/>
      <c r="C36" s="143"/>
      <c r="D36" s="144"/>
      <c r="E36" s="144"/>
      <c r="F36" s="144"/>
    </row>
    <row r="37" spans="1:6" s="135" customFormat="1" ht="24.6" x14ac:dyDescent="0.45">
      <c r="A37" s="143"/>
      <c r="B37" s="143"/>
      <c r="C37" s="143"/>
      <c r="D37" s="144"/>
      <c r="E37" s="144"/>
      <c r="F37" s="144"/>
    </row>
    <row r="38" spans="1:6" s="135" customFormat="1" ht="24.6" x14ac:dyDescent="0.45">
      <c r="A38" s="143"/>
      <c r="B38" s="143"/>
      <c r="C38" s="143"/>
      <c r="D38" s="144"/>
      <c r="E38" s="144"/>
      <c r="F38" s="144"/>
    </row>
    <row r="39" spans="1:6" s="135" customFormat="1" ht="24.6" x14ac:dyDescent="0.45">
      <c r="A39" s="143"/>
      <c r="B39" s="143"/>
      <c r="C39" s="143"/>
      <c r="D39" s="144"/>
      <c r="E39" s="144"/>
      <c r="F39" s="144"/>
    </row>
    <row r="40" spans="1:6" s="135" customFormat="1" ht="24.6" x14ac:dyDescent="0.45">
      <c r="A40" s="143"/>
      <c r="B40" s="143"/>
      <c r="C40" s="143"/>
      <c r="D40" s="144"/>
      <c r="E40" s="144"/>
      <c r="F40" s="144"/>
    </row>
    <row r="41" spans="1:6" s="135" customFormat="1" ht="24.6" x14ac:dyDescent="0.45">
      <c r="A41" s="143"/>
      <c r="B41" s="143"/>
      <c r="C41" s="143"/>
      <c r="D41" s="144"/>
      <c r="E41" s="144"/>
      <c r="F41" s="144"/>
    </row>
    <row r="42" spans="1:6" s="135" customFormat="1" ht="24.6" x14ac:dyDescent="0.45">
      <c r="A42" s="143"/>
      <c r="B42" s="143"/>
      <c r="C42" s="143"/>
      <c r="D42" s="144"/>
      <c r="E42" s="144"/>
      <c r="F42" s="144"/>
    </row>
    <row r="43" spans="1:6" s="135" customFormat="1" ht="24.6" x14ac:dyDescent="0.45">
      <c r="A43" s="143"/>
      <c r="B43" s="143"/>
      <c r="C43" s="143"/>
      <c r="D43" s="144"/>
      <c r="E43" s="144"/>
      <c r="F43" s="144"/>
    </row>
    <row r="44" spans="1:6" s="135" customFormat="1" ht="24.6" x14ac:dyDescent="0.45">
      <c r="A44" s="143"/>
      <c r="B44" s="143"/>
      <c r="C44" s="143"/>
      <c r="D44" s="144"/>
      <c r="E44" s="144"/>
      <c r="F44" s="144"/>
    </row>
    <row r="45" spans="1:6" s="135" customFormat="1" ht="24.6" x14ac:dyDescent="0.45">
      <c r="A45" s="143"/>
      <c r="B45" s="143"/>
      <c r="C45" s="143"/>
      <c r="D45" s="144"/>
      <c r="E45" s="144"/>
      <c r="F45" s="144"/>
    </row>
    <row r="46" spans="1:6" s="135" customFormat="1" ht="24.6" x14ac:dyDescent="0.45">
      <c r="A46" s="143"/>
      <c r="B46" s="143"/>
      <c r="C46" s="143"/>
      <c r="D46" s="144"/>
      <c r="E46" s="144"/>
      <c r="F46" s="144"/>
    </row>
    <row r="47" spans="1:6" s="135" customFormat="1" ht="24.6" x14ac:dyDescent="0.45">
      <c r="A47" s="143"/>
      <c r="B47" s="143"/>
      <c r="C47" s="143"/>
      <c r="D47" s="144"/>
      <c r="E47" s="144"/>
      <c r="F47" s="144"/>
    </row>
    <row r="48" spans="1:6" s="135" customFormat="1" ht="24.6" x14ac:dyDescent="0.45">
      <c r="A48" s="143"/>
      <c r="B48" s="143"/>
      <c r="C48" s="143"/>
      <c r="D48" s="144"/>
      <c r="E48" s="144"/>
      <c r="F48" s="144"/>
    </row>
    <row r="49" spans="1:6" s="135" customFormat="1" ht="24.6" x14ac:dyDescent="0.45">
      <c r="A49" s="143"/>
      <c r="B49" s="143"/>
      <c r="C49" s="143"/>
      <c r="D49" s="144"/>
      <c r="E49" s="144"/>
      <c r="F49" s="144"/>
    </row>
    <row r="50" spans="1:6" s="135" customFormat="1" ht="24.6" x14ac:dyDescent="0.45">
      <c r="A50" s="143"/>
      <c r="B50" s="143"/>
      <c r="C50" s="143"/>
      <c r="D50" s="144"/>
      <c r="E50" s="144"/>
      <c r="F50" s="144"/>
    </row>
    <row r="51" spans="1:6" s="135" customFormat="1" ht="24.6" x14ac:dyDescent="0.45">
      <c r="A51" s="143"/>
      <c r="B51" s="143"/>
      <c r="C51" s="143"/>
      <c r="D51" s="144"/>
      <c r="E51" s="144"/>
      <c r="F51" s="144"/>
    </row>
    <row r="52" spans="1:6" ht="24.6" x14ac:dyDescent="0.45">
      <c r="A52" s="145"/>
      <c r="B52" s="145"/>
      <c r="C52" s="145"/>
      <c r="D52" s="146"/>
      <c r="E52" s="146"/>
      <c r="F52" s="146"/>
    </row>
    <row r="53" spans="1:6" ht="24.6" x14ac:dyDescent="0.45">
      <c r="A53" s="145"/>
      <c r="B53" s="145"/>
      <c r="C53" s="145"/>
      <c r="D53" s="146"/>
      <c r="E53" s="146"/>
      <c r="F53" s="146"/>
    </row>
    <row r="54" spans="1:6" ht="24.6" x14ac:dyDescent="0.45">
      <c r="A54" s="145"/>
      <c r="B54" s="145"/>
      <c r="C54" s="145"/>
      <c r="D54" s="146"/>
      <c r="E54" s="146"/>
      <c r="F54" s="146"/>
    </row>
    <row r="55" spans="1:6" ht="24.6" x14ac:dyDescent="0.45">
      <c r="A55" s="145"/>
      <c r="B55" s="145"/>
      <c r="C55" s="145"/>
      <c r="D55" s="146"/>
      <c r="E55" s="146"/>
      <c r="F55" s="146"/>
    </row>
    <row r="56" spans="1:6" ht="24.6" x14ac:dyDescent="0.45">
      <c r="A56" s="145"/>
      <c r="B56" s="145"/>
      <c r="C56" s="145"/>
      <c r="D56" s="146"/>
      <c r="E56" s="146"/>
      <c r="F56" s="146"/>
    </row>
    <row r="57" spans="1:6" ht="24.6" x14ac:dyDescent="0.45">
      <c r="A57" s="145"/>
      <c r="B57" s="145"/>
      <c r="C57" s="145"/>
      <c r="D57" s="146"/>
      <c r="E57" s="146"/>
      <c r="F57" s="146"/>
    </row>
    <row r="58" spans="1:6" ht="24.6" x14ac:dyDescent="0.45">
      <c r="A58" s="145"/>
      <c r="B58" s="145"/>
      <c r="C58" s="145"/>
      <c r="D58" s="146"/>
      <c r="E58" s="146"/>
      <c r="F58" s="146"/>
    </row>
    <row r="59" spans="1:6" ht="24.6" x14ac:dyDescent="0.45">
      <c r="A59" s="145"/>
      <c r="B59" s="145"/>
      <c r="C59" s="145"/>
      <c r="D59" s="146"/>
      <c r="E59" s="146"/>
      <c r="F59" s="146"/>
    </row>
    <row r="60" spans="1:6" ht="24.6" x14ac:dyDescent="0.45">
      <c r="A60" s="145"/>
      <c r="B60" s="145"/>
      <c r="C60" s="145"/>
      <c r="D60" s="146"/>
      <c r="E60" s="146"/>
      <c r="F60" s="146"/>
    </row>
    <row r="61" spans="1:6" ht="24.6" x14ac:dyDescent="0.45">
      <c r="A61" s="145"/>
      <c r="B61" s="145"/>
      <c r="C61" s="145"/>
      <c r="D61" s="146"/>
      <c r="E61" s="146"/>
      <c r="F61" s="146"/>
    </row>
    <row r="62" spans="1:6" ht="24.6" x14ac:dyDescent="0.45">
      <c r="A62" s="145"/>
      <c r="B62" s="145"/>
      <c r="C62" s="145"/>
      <c r="D62" s="146"/>
      <c r="E62" s="146"/>
      <c r="F62" s="146"/>
    </row>
    <row r="63" spans="1:6" ht="24.6" x14ac:dyDescent="0.45">
      <c r="A63" s="145"/>
      <c r="B63" s="145"/>
      <c r="C63" s="145"/>
      <c r="D63" s="146"/>
      <c r="E63" s="146"/>
      <c r="F63" s="146"/>
    </row>
    <row r="64" spans="1:6" ht="24.6" x14ac:dyDescent="0.45">
      <c r="A64" s="145"/>
      <c r="B64" s="145"/>
      <c r="C64" s="145"/>
      <c r="D64" s="146"/>
      <c r="E64" s="146"/>
      <c r="F64" s="146"/>
    </row>
    <row r="65" spans="1:6" ht="24.6" x14ac:dyDescent="0.45">
      <c r="A65" s="145"/>
      <c r="B65" s="145"/>
      <c r="C65" s="145"/>
      <c r="D65" s="146"/>
      <c r="E65" s="146"/>
      <c r="F65" s="146"/>
    </row>
    <row r="66" spans="1:6" ht="24.6" x14ac:dyDescent="0.45">
      <c r="A66" s="145"/>
      <c r="B66" s="145"/>
      <c r="C66" s="145"/>
      <c r="D66" s="146"/>
      <c r="E66" s="146"/>
      <c r="F66" s="146"/>
    </row>
    <row r="67" spans="1:6" ht="24.6" x14ac:dyDescent="0.45">
      <c r="A67" s="145"/>
      <c r="B67" s="145"/>
      <c r="C67" s="145"/>
      <c r="D67" s="146"/>
      <c r="E67" s="146"/>
      <c r="F67" s="146"/>
    </row>
    <row r="68" spans="1:6" ht="24.6" x14ac:dyDescent="0.45">
      <c r="A68" s="145"/>
      <c r="B68" s="145"/>
      <c r="C68" s="145"/>
      <c r="D68" s="146"/>
      <c r="E68" s="146"/>
      <c r="F68" s="146"/>
    </row>
    <row r="69" spans="1:6" ht="24.6" x14ac:dyDescent="0.45">
      <c r="A69" s="145"/>
      <c r="B69" s="145"/>
      <c r="C69" s="145"/>
      <c r="D69" s="146"/>
      <c r="E69" s="146"/>
      <c r="F69" s="146"/>
    </row>
    <row r="70" spans="1:6" ht="24.6" x14ac:dyDescent="0.45">
      <c r="A70" s="145"/>
      <c r="B70" s="145"/>
      <c r="C70" s="145"/>
      <c r="D70" s="146"/>
      <c r="E70" s="146"/>
      <c r="F70" s="146"/>
    </row>
    <row r="71" spans="1:6" ht="24.6" x14ac:dyDescent="0.45">
      <c r="A71" s="145"/>
      <c r="B71" s="145"/>
      <c r="C71" s="145"/>
      <c r="D71" s="146"/>
      <c r="E71" s="146"/>
      <c r="F71" s="146"/>
    </row>
    <row r="72" spans="1:6" ht="24.6" x14ac:dyDescent="0.45">
      <c r="A72" s="145"/>
      <c r="B72" s="145"/>
      <c r="C72" s="145"/>
      <c r="D72" s="146"/>
      <c r="E72" s="146"/>
      <c r="F72" s="146"/>
    </row>
    <row r="73" spans="1:6" ht="24.6" x14ac:dyDescent="0.45">
      <c r="A73" s="145"/>
      <c r="B73" s="145"/>
      <c r="C73" s="145"/>
      <c r="D73" s="146"/>
      <c r="E73" s="146"/>
      <c r="F73" s="146"/>
    </row>
    <row r="74" spans="1:6" ht="24.6" x14ac:dyDescent="0.45">
      <c r="A74" s="145"/>
      <c r="B74" s="145"/>
      <c r="C74" s="145"/>
      <c r="D74" s="146"/>
      <c r="E74" s="146"/>
      <c r="F74" s="146"/>
    </row>
    <row r="75" spans="1:6" ht="24.6" x14ac:dyDescent="0.45">
      <c r="A75" s="145"/>
      <c r="B75" s="145"/>
      <c r="C75" s="145"/>
      <c r="D75" s="146"/>
      <c r="E75" s="146"/>
      <c r="F75" s="146"/>
    </row>
    <row r="76" spans="1:6" ht="24.6" x14ac:dyDescent="0.45">
      <c r="A76" s="145"/>
      <c r="B76" s="145"/>
      <c r="C76" s="145"/>
      <c r="D76" s="146"/>
      <c r="E76" s="146"/>
      <c r="F76" s="146"/>
    </row>
    <row r="77" spans="1:6" ht="24.6" x14ac:dyDescent="0.45">
      <c r="A77" s="145"/>
      <c r="B77" s="145"/>
      <c r="C77" s="145"/>
      <c r="D77" s="146"/>
      <c r="E77" s="146"/>
      <c r="F77" s="146"/>
    </row>
    <row r="78" spans="1:6" ht="24.6" x14ac:dyDescent="0.45">
      <c r="A78" s="145"/>
      <c r="B78" s="145"/>
      <c r="C78" s="145"/>
      <c r="D78" s="146"/>
      <c r="E78" s="146"/>
      <c r="F78" s="146"/>
    </row>
    <row r="79" spans="1:6" ht="24.6" x14ac:dyDescent="0.45">
      <c r="A79" s="145"/>
      <c r="B79" s="145"/>
      <c r="C79" s="145"/>
      <c r="D79" s="146"/>
      <c r="E79" s="146"/>
      <c r="F79" s="146"/>
    </row>
    <row r="80" spans="1:6" ht="24.6" x14ac:dyDescent="0.45">
      <c r="A80" s="145"/>
      <c r="B80" s="145"/>
      <c r="C80" s="145"/>
      <c r="D80" s="146"/>
      <c r="E80" s="146"/>
      <c r="F80" s="146"/>
    </row>
    <row r="81" spans="1:6" ht="24.6" x14ac:dyDescent="0.45">
      <c r="A81" s="145"/>
      <c r="B81" s="145"/>
      <c r="C81" s="145"/>
      <c r="D81" s="146"/>
      <c r="E81" s="146"/>
      <c r="F81" s="146"/>
    </row>
    <row r="82" spans="1:6" ht="24.6" x14ac:dyDescent="0.45">
      <c r="A82" s="145"/>
      <c r="B82" s="145"/>
      <c r="C82" s="145"/>
      <c r="D82" s="146"/>
      <c r="E82" s="146"/>
      <c r="F82" s="146"/>
    </row>
    <row r="83" spans="1:6" ht="24.6" x14ac:dyDescent="0.45">
      <c r="A83" s="145"/>
      <c r="B83" s="145"/>
      <c r="C83" s="145"/>
      <c r="D83" s="146"/>
      <c r="E83" s="146"/>
      <c r="F83" s="146"/>
    </row>
    <row r="84" spans="1:6" ht="24.6" x14ac:dyDescent="0.45">
      <c r="A84" s="145"/>
      <c r="B84" s="145"/>
      <c r="C84" s="145"/>
      <c r="D84" s="146"/>
      <c r="E84" s="146"/>
      <c r="F84" s="146"/>
    </row>
    <row r="85" spans="1:6" ht="24.6" x14ac:dyDescent="0.45">
      <c r="A85" s="145"/>
      <c r="B85" s="145"/>
      <c r="C85" s="145"/>
      <c r="D85" s="146"/>
      <c r="E85" s="146"/>
      <c r="F85" s="146"/>
    </row>
    <row r="86" spans="1:6" ht="24.6" x14ac:dyDescent="0.45">
      <c r="A86" s="145"/>
      <c r="B86" s="145"/>
      <c r="C86" s="145"/>
      <c r="D86" s="146"/>
      <c r="E86" s="146"/>
      <c r="F86" s="146"/>
    </row>
    <row r="87" spans="1:6" ht="24.6" x14ac:dyDescent="0.45">
      <c r="A87" s="145"/>
      <c r="B87" s="145"/>
      <c r="C87" s="145"/>
      <c r="D87" s="146"/>
      <c r="E87" s="146"/>
      <c r="F87" s="146"/>
    </row>
    <row r="88" spans="1:6" ht="24.6" x14ac:dyDescent="0.45">
      <c r="A88" s="145"/>
      <c r="B88" s="145"/>
      <c r="C88" s="145"/>
      <c r="D88" s="146"/>
      <c r="E88" s="146"/>
      <c r="F88" s="146"/>
    </row>
    <row r="89" spans="1:6" ht="24.6" x14ac:dyDescent="0.45">
      <c r="A89" s="145"/>
      <c r="B89" s="145"/>
      <c r="C89" s="145"/>
      <c r="D89" s="146"/>
      <c r="E89" s="146"/>
      <c r="F89" s="146"/>
    </row>
    <row r="90" spans="1:6" ht="24.6" x14ac:dyDescent="0.45">
      <c r="A90" s="145"/>
      <c r="B90" s="145"/>
      <c r="C90" s="145"/>
      <c r="D90" s="146"/>
      <c r="E90" s="146"/>
      <c r="F90" s="146"/>
    </row>
    <row r="91" spans="1:6" ht="24.6" x14ac:dyDescent="0.45">
      <c r="A91" s="145"/>
      <c r="B91" s="145"/>
      <c r="C91" s="145"/>
      <c r="D91" s="146"/>
      <c r="E91" s="146"/>
      <c r="F91" s="146"/>
    </row>
    <row r="92" spans="1:6" ht="24.6" x14ac:dyDescent="0.45">
      <c r="A92" s="145"/>
      <c r="B92" s="145"/>
      <c r="C92" s="145"/>
      <c r="D92" s="146"/>
      <c r="E92" s="146"/>
      <c r="F92" s="146"/>
    </row>
    <row r="93" spans="1:6" ht="24.6" x14ac:dyDescent="0.45">
      <c r="A93" s="145"/>
      <c r="B93" s="145"/>
      <c r="C93" s="145"/>
      <c r="D93" s="146"/>
      <c r="E93" s="146"/>
      <c r="F93" s="146"/>
    </row>
    <row r="94" spans="1:6" ht="24.6" x14ac:dyDescent="0.45">
      <c r="A94" s="145"/>
      <c r="B94" s="145"/>
      <c r="C94" s="145"/>
      <c r="D94" s="146"/>
      <c r="E94" s="146"/>
      <c r="F94" s="146"/>
    </row>
    <row r="95" spans="1:6" ht="24.6" x14ac:dyDescent="0.45">
      <c r="A95" s="145"/>
      <c r="B95" s="145"/>
      <c r="C95" s="145"/>
      <c r="D95" s="146"/>
      <c r="E95" s="146"/>
      <c r="F95" s="146"/>
    </row>
    <row r="96" spans="1:6" ht="24.6" x14ac:dyDescent="0.45">
      <c r="A96" s="145"/>
      <c r="B96" s="145"/>
      <c r="C96" s="145"/>
      <c r="D96" s="146"/>
      <c r="E96" s="146"/>
      <c r="F96" s="146"/>
    </row>
    <row r="97" spans="1:6" ht="24.6" x14ac:dyDescent="0.45">
      <c r="A97" s="145"/>
      <c r="B97" s="145"/>
      <c r="C97" s="145"/>
      <c r="D97" s="146"/>
      <c r="E97" s="146"/>
      <c r="F97" s="146"/>
    </row>
    <row r="98" spans="1:6" ht="24.6" x14ac:dyDescent="0.45">
      <c r="A98" s="145"/>
      <c r="B98" s="145"/>
      <c r="C98" s="145"/>
      <c r="D98" s="146"/>
      <c r="E98" s="146"/>
      <c r="F98" s="146"/>
    </row>
    <row r="99" spans="1:6" ht="24.6" x14ac:dyDescent="0.45">
      <c r="A99" s="145"/>
      <c r="B99" s="145"/>
      <c r="C99" s="145"/>
      <c r="D99" s="146"/>
      <c r="E99" s="146"/>
      <c r="F99" s="146"/>
    </row>
    <row r="100" spans="1:6" ht="24.6" x14ac:dyDescent="0.45">
      <c r="A100" s="145"/>
      <c r="B100" s="145"/>
      <c r="C100" s="145"/>
      <c r="D100" s="146"/>
      <c r="E100" s="146"/>
      <c r="F100" s="146"/>
    </row>
    <row r="101" spans="1:6" ht="24.6" x14ac:dyDescent="0.45">
      <c r="A101" s="145"/>
      <c r="B101" s="145"/>
      <c r="C101" s="145"/>
      <c r="D101" s="146"/>
      <c r="E101" s="146"/>
      <c r="F101" s="146"/>
    </row>
    <row r="102" spans="1:6" ht="24.6" x14ac:dyDescent="0.45">
      <c r="A102" s="145"/>
      <c r="B102" s="145"/>
      <c r="C102" s="145"/>
      <c r="D102" s="146"/>
      <c r="E102" s="146"/>
      <c r="F102" s="146"/>
    </row>
    <row r="103" spans="1:6" ht="24.6" x14ac:dyDescent="0.45">
      <c r="A103" s="145"/>
      <c r="B103" s="145"/>
      <c r="C103" s="145"/>
      <c r="D103" s="146"/>
      <c r="E103" s="146"/>
      <c r="F103" s="146"/>
    </row>
    <row r="104" spans="1:6" ht="24.6" x14ac:dyDescent="0.45">
      <c r="A104" s="145"/>
      <c r="B104" s="145"/>
      <c r="C104" s="145"/>
      <c r="D104" s="146"/>
      <c r="E104" s="146"/>
      <c r="F104" s="146"/>
    </row>
    <row r="105" spans="1:6" ht="24.6" x14ac:dyDescent="0.45">
      <c r="A105" s="145"/>
      <c r="B105" s="145"/>
      <c r="C105" s="145"/>
      <c r="D105" s="146"/>
      <c r="E105" s="146"/>
      <c r="F105" s="146"/>
    </row>
    <row r="106" spans="1:6" ht="24.6" x14ac:dyDescent="0.45">
      <c r="A106" s="145"/>
      <c r="B106" s="145"/>
      <c r="C106" s="145"/>
      <c r="D106" s="146"/>
      <c r="E106" s="146"/>
      <c r="F106" s="146"/>
    </row>
    <row r="107" spans="1:6" ht="24.6" x14ac:dyDescent="0.45">
      <c r="A107" s="145"/>
      <c r="B107" s="145"/>
      <c r="C107" s="145"/>
      <c r="D107" s="146"/>
      <c r="E107" s="146"/>
      <c r="F107" s="146"/>
    </row>
    <row r="108" spans="1:6" ht="24.6" x14ac:dyDescent="0.45">
      <c r="A108" s="145"/>
      <c r="B108" s="145"/>
      <c r="C108" s="145"/>
      <c r="D108" s="146"/>
      <c r="E108" s="146"/>
      <c r="F108" s="146"/>
    </row>
    <row r="109" spans="1:6" ht="24.6" x14ac:dyDescent="0.45">
      <c r="A109" s="145"/>
      <c r="B109" s="145"/>
      <c r="C109" s="145"/>
      <c r="D109" s="146"/>
      <c r="E109" s="146"/>
      <c r="F109" s="146"/>
    </row>
    <row r="110" spans="1:6" ht="24.6" x14ac:dyDescent="0.45">
      <c r="A110" s="145"/>
      <c r="B110" s="145"/>
      <c r="C110" s="145"/>
      <c r="D110" s="146"/>
      <c r="E110" s="146"/>
      <c r="F110" s="146"/>
    </row>
    <row r="111" spans="1:6" ht="24.6" x14ac:dyDescent="0.45">
      <c r="A111" s="145"/>
      <c r="B111" s="145"/>
      <c r="C111" s="145"/>
      <c r="D111" s="146"/>
      <c r="E111" s="146"/>
      <c r="F111" s="146"/>
    </row>
    <row r="112" spans="1:6" ht="24.6" x14ac:dyDescent="0.45">
      <c r="A112" s="145"/>
      <c r="B112" s="145"/>
      <c r="C112" s="145"/>
      <c r="D112" s="146"/>
      <c r="E112" s="146"/>
      <c r="F112" s="146"/>
    </row>
    <row r="113" spans="1:6" ht="24.6" x14ac:dyDescent="0.45">
      <c r="A113" s="145"/>
      <c r="B113" s="145"/>
      <c r="C113" s="145"/>
      <c r="D113" s="146"/>
      <c r="E113" s="146"/>
      <c r="F113" s="146"/>
    </row>
    <row r="114" spans="1:6" ht="24.6" x14ac:dyDescent="0.45">
      <c r="A114" s="145"/>
      <c r="B114" s="145"/>
      <c r="C114" s="145"/>
      <c r="D114" s="146"/>
      <c r="E114" s="146"/>
      <c r="F114" s="146"/>
    </row>
    <row r="115" spans="1:6" ht="24.6" x14ac:dyDescent="0.45">
      <c r="A115" s="145"/>
      <c r="B115" s="145"/>
      <c r="C115" s="145"/>
      <c r="D115" s="146"/>
      <c r="E115" s="146"/>
      <c r="F115" s="146"/>
    </row>
    <row r="116" spans="1:6" ht="24.6" x14ac:dyDescent="0.45">
      <c r="A116" s="145"/>
      <c r="B116" s="145"/>
      <c r="C116" s="145"/>
      <c r="D116" s="146"/>
      <c r="E116" s="146"/>
      <c r="F116" s="146"/>
    </row>
    <row r="117" spans="1:6" ht="24.6" x14ac:dyDescent="0.45">
      <c r="A117" s="145"/>
      <c r="B117" s="145"/>
      <c r="C117" s="145"/>
      <c r="D117" s="146"/>
      <c r="E117" s="146"/>
      <c r="F117" s="146"/>
    </row>
    <row r="118" spans="1:6" ht="24.6" x14ac:dyDescent="0.45">
      <c r="A118" s="145"/>
      <c r="B118" s="145"/>
      <c r="C118" s="145"/>
      <c r="D118" s="146"/>
      <c r="E118" s="146"/>
      <c r="F118" s="146"/>
    </row>
    <row r="119" spans="1:6" ht="24.6" x14ac:dyDescent="0.45">
      <c r="A119" s="145"/>
      <c r="B119" s="145"/>
      <c r="C119" s="145"/>
      <c r="D119" s="146"/>
      <c r="E119" s="146"/>
      <c r="F119" s="146"/>
    </row>
    <row r="120" spans="1:6" ht="24.6" x14ac:dyDescent="0.45">
      <c r="A120" s="145"/>
      <c r="B120" s="145"/>
      <c r="C120" s="145"/>
      <c r="D120" s="146"/>
      <c r="E120" s="146"/>
      <c r="F120" s="146"/>
    </row>
    <row r="121" spans="1:6" ht="24.6" x14ac:dyDescent="0.45">
      <c r="A121" s="145"/>
      <c r="B121" s="145"/>
      <c r="C121" s="145"/>
      <c r="D121" s="146"/>
      <c r="E121" s="146"/>
      <c r="F121" s="146"/>
    </row>
    <row r="122" spans="1:6" ht="24.6" x14ac:dyDescent="0.45">
      <c r="A122" s="145"/>
      <c r="B122" s="145"/>
      <c r="C122" s="145"/>
      <c r="D122" s="146"/>
      <c r="E122" s="146"/>
      <c r="F122" s="146"/>
    </row>
    <row r="123" spans="1:6" ht="24.6" x14ac:dyDescent="0.45">
      <c r="A123" s="145"/>
      <c r="B123" s="145"/>
      <c r="C123" s="145"/>
      <c r="D123" s="146"/>
      <c r="E123" s="146"/>
      <c r="F123" s="146"/>
    </row>
    <row r="124" spans="1:6" ht="24.6" x14ac:dyDescent="0.45">
      <c r="A124" s="145"/>
      <c r="B124" s="145"/>
      <c r="C124" s="145"/>
      <c r="D124" s="146"/>
      <c r="E124" s="146"/>
      <c r="F124" s="146"/>
    </row>
    <row r="125" spans="1:6" ht="24.6" x14ac:dyDescent="0.45">
      <c r="A125" s="145"/>
      <c r="B125" s="145"/>
      <c r="C125" s="145"/>
      <c r="D125" s="146"/>
      <c r="E125" s="146"/>
      <c r="F125" s="146"/>
    </row>
    <row r="126" spans="1:6" ht="24.6" x14ac:dyDescent="0.45">
      <c r="A126" s="145"/>
      <c r="B126" s="145"/>
      <c r="C126" s="145"/>
      <c r="D126" s="146"/>
      <c r="E126" s="146"/>
      <c r="F126" s="146"/>
    </row>
    <row r="127" spans="1:6" ht="24.6" x14ac:dyDescent="0.45">
      <c r="A127" s="145"/>
      <c r="B127" s="145"/>
      <c r="C127" s="145"/>
      <c r="D127" s="146"/>
      <c r="E127" s="146"/>
      <c r="F127" s="146"/>
    </row>
    <row r="128" spans="1:6" ht="24.6" x14ac:dyDescent="0.45">
      <c r="A128" s="145"/>
      <c r="B128" s="145"/>
      <c r="C128" s="145"/>
      <c r="D128" s="146"/>
      <c r="E128" s="146"/>
      <c r="F128" s="146"/>
    </row>
    <row r="129" spans="1:6" ht="24.6" x14ac:dyDescent="0.45">
      <c r="A129" s="145"/>
      <c r="B129" s="145"/>
      <c r="C129" s="145"/>
      <c r="D129" s="146"/>
      <c r="E129" s="146"/>
      <c r="F129" s="146"/>
    </row>
    <row r="130" spans="1:6" ht="24.6" x14ac:dyDescent="0.45">
      <c r="A130" s="145"/>
      <c r="B130" s="145"/>
      <c r="C130" s="145"/>
      <c r="D130" s="146"/>
      <c r="E130" s="146"/>
      <c r="F130" s="146"/>
    </row>
    <row r="131" spans="1:6" ht="24.6" x14ac:dyDescent="0.45">
      <c r="A131" s="145"/>
      <c r="B131" s="145"/>
      <c r="C131" s="145"/>
      <c r="D131" s="146"/>
      <c r="E131" s="146"/>
      <c r="F131" s="146"/>
    </row>
    <row r="132" spans="1:6" ht="24.6" x14ac:dyDescent="0.45">
      <c r="A132" s="145"/>
      <c r="B132" s="145"/>
      <c r="C132" s="145"/>
      <c r="D132" s="146"/>
      <c r="E132" s="146"/>
      <c r="F132" s="146"/>
    </row>
    <row r="133" spans="1:6" ht="24.6" x14ac:dyDescent="0.45">
      <c r="A133" s="145"/>
      <c r="B133" s="145"/>
      <c r="C133" s="145"/>
      <c r="D133" s="146"/>
      <c r="E133" s="146"/>
      <c r="F133" s="146"/>
    </row>
    <row r="134" spans="1:6" ht="24.6" x14ac:dyDescent="0.45">
      <c r="A134" s="145"/>
      <c r="B134" s="145"/>
      <c r="C134" s="145"/>
      <c r="D134" s="146"/>
      <c r="E134" s="146"/>
      <c r="F134" s="146"/>
    </row>
    <row r="135" spans="1:6" ht="24.6" x14ac:dyDescent="0.45">
      <c r="A135" s="145"/>
      <c r="B135" s="145"/>
      <c r="C135" s="145"/>
      <c r="D135" s="146"/>
      <c r="E135" s="146"/>
      <c r="F135" s="146"/>
    </row>
    <row r="136" spans="1:6" ht="24.6" x14ac:dyDescent="0.45">
      <c r="A136" s="145"/>
      <c r="B136" s="145"/>
      <c r="C136" s="145"/>
      <c r="D136" s="146"/>
      <c r="E136" s="146"/>
      <c r="F136" s="146"/>
    </row>
    <row r="137" spans="1:6" ht="24.6" x14ac:dyDescent="0.45">
      <c r="A137" s="145"/>
      <c r="B137" s="145"/>
      <c r="C137" s="145"/>
      <c r="D137" s="146"/>
      <c r="E137" s="146"/>
      <c r="F137" s="146"/>
    </row>
    <row r="138" spans="1:6" ht="24.6" x14ac:dyDescent="0.45">
      <c r="A138" s="145"/>
      <c r="B138" s="145"/>
      <c r="C138" s="145"/>
      <c r="D138" s="146"/>
      <c r="E138" s="146"/>
      <c r="F138" s="146"/>
    </row>
    <row r="139" spans="1:6" ht="24.6" x14ac:dyDescent="0.45">
      <c r="A139" s="145"/>
      <c r="B139" s="145"/>
      <c r="C139" s="145"/>
      <c r="D139" s="146"/>
      <c r="E139" s="146"/>
      <c r="F139" s="146"/>
    </row>
    <row r="140" spans="1:6" ht="24.6" x14ac:dyDescent="0.45">
      <c r="A140" s="145"/>
      <c r="B140" s="145"/>
      <c r="C140" s="145"/>
      <c r="D140" s="146"/>
      <c r="E140" s="146"/>
      <c r="F140" s="146"/>
    </row>
    <row r="141" spans="1:6" ht="24.6" x14ac:dyDescent="0.45">
      <c r="A141" s="145"/>
      <c r="B141" s="145"/>
      <c r="C141" s="145"/>
      <c r="D141" s="146"/>
      <c r="E141" s="146"/>
      <c r="F141" s="146"/>
    </row>
    <row r="142" spans="1:6" ht="24.6" x14ac:dyDescent="0.45">
      <c r="A142" s="145"/>
      <c r="B142" s="145"/>
      <c r="C142" s="145"/>
      <c r="D142" s="146"/>
      <c r="E142" s="146"/>
      <c r="F142" s="146"/>
    </row>
    <row r="143" spans="1:6" ht="24.6" x14ac:dyDescent="0.45">
      <c r="A143" s="145"/>
      <c r="B143" s="145"/>
      <c r="C143" s="145"/>
      <c r="D143" s="146"/>
      <c r="E143" s="146"/>
      <c r="F143" s="146"/>
    </row>
    <row r="144" spans="1:6" ht="24.6" x14ac:dyDescent="0.45">
      <c r="A144" s="145"/>
      <c r="B144" s="145"/>
      <c r="C144" s="145"/>
      <c r="D144" s="146"/>
      <c r="E144" s="146"/>
      <c r="F144" s="146"/>
    </row>
    <row r="145" spans="1:6" ht="24.6" x14ac:dyDescent="0.45">
      <c r="A145" s="145"/>
      <c r="B145" s="145"/>
      <c r="C145" s="145"/>
      <c r="D145" s="146"/>
      <c r="E145" s="146"/>
      <c r="F145" s="146"/>
    </row>
    <row r="146" spans="1:6" ht="24.6" x14ac:dyDescent="0.45">
      <c r="A146" s="145"/>
      <c r="B146" s="145"/>
      <c r="C146" s="145"/>
      <c r="D146" s="146"/>
      <c r="E146" s="146"/>
      <c r="F146" s="146"/>
    </row>
    <row r="147" spans="1:6" ht="24.6" x14ac:dyDescent="0.45">
      <c r="A147" s="145"/>
      <c r="B147" s="145"/>
      <c r="C147" s="145"/>
      <c r="D147" s="146"/>
      <c r="E147" s="146"/>
      <c r="F147" s="146"/>
    </row>
    <row r="148" spans="1:6" ht="24.6" x14ac:dyDescent="0.45">
      <c r="A148" s="145"/>
      <c r="B148" s="145"/>
      <c r="C148" s="145"/>
      <c r="D148" s="146"/>
      <c r="E148" s="146"/>
      <c r="F148" s="146"/>
    </row>
    <row r="149" spans="1:6" ht="24.6" x14ac:dyDescent="0.45">
      <c r="A149" s="145"/>
      <c r="B149" s="145"/>
      <c r="C149" s="145"/>
      <c r="D149" s="146"/>
      <c r="E149" s="146"/>
      <c r="F149" s="146"/>
    </row>
    <row r="150" spans="1:6" ht="24.6" x14ac:dyDescent="0.45">
      <c r="A150" s="145"/>
      <c r="B150" s="145"/>
      <c r="C150" s="145"/>
      <c r="D150" s="146"/>
      <c r="E150" s="146"/>
      <c r="F150" s="146"/>
    </row>
    <row r="151" spans="1:6" ht="24.6" x14ac:dyDescent="0.45">
      <c r="A151" s="145"/>
      <c r="B151" s="145"/>
      <c r="C151" s="145"/>
      <c r="D151" s="146"/>
      <c r="E151" s="146"/>
      <c r="F151" s="146"/>
    </row>
    <row r="152" spans="1:6" ht="24.6" x14ac:dyDescent="0.45">
      <c r="A152" s="145"/>
      <c r="B152" s="145"/>
      <c r="C152" s="145"/>
      <c r="D152" s="146"/>
      <c r="E152" s="146"/>
      <c r="F152" s="146"/>
    </row>
    <row r="153" spans="1:6" ht="24.6" x14ac:dyDescent="0.45">
      <c r="A153" s="145"/>
      <c r="B153" s="145"/>
      <c r="C153" s="145"/>
      <c r="D153" s="146"/>
      <c r="E153" s="146"/>
      <c r="F153" s="146"/>
    </row>
    <row r="154" spans="1:6" ht="24.6" x14ac:dyDescent="0.45">
      <c r="A154" s="145"/>
      <c r="B154" s="145"/>
      <c r="C154" s="145"/>
      <c r="D154" s="146"/>
      <c r="E154" s="146"/>
      <c r="F154" s="146"/>
    </row>
    <row r="155" spans="1:6" ht="24.6" x14ac:dyDescent="0.45">
      <c r="A155" s="145"/>
      <c r="B155" s="145"/>
      <c r="C155" s="145"/>
      <c r="D155" s="146"/>
      <c r="E155" s="146"/>
      <c r="F155" s="146"/>
    </row>
    <row r="156" spans="1:6" ht="24.6" x14ac:dyDescent="0.45">
      <c r="A156" s="145"/>
      <c r="B156" s="145"/>
      <c r="C156" s="145"/>
      <c r="D156" s="146"/>
      <c r="E156" s="146"/>
      <c r="F156" s="146"/>
    </row>
    <row r="157" spans="1:6" ht="24.6" x14ac:dyDescent="0.45">
      <c r="A157" s="145"/>
      <c r="B157" s="145"/>
      <c r="C157" s="145"/>
      <c r="D157" s="146"/>
      <c r="E157" s="146"/>
      <c r="F157" s="146"/>
    </row>
    <row r="158" spans="1:6" ht="24.6" x14ac:dyDescent="0.45">
      <c r="A158" s="145"/>
      <c r="B158" s="145"/>
      <c r="C158" s="145"/>
      <c r="D158" s="146"/>
      <c r="E158" s="146"/>
      <c r="F158" s="146"/>
    </row>
    <row r="159" spans="1:6" ht="24.6" x14ac:dyDescent="0.45">
      <c r="A159" s="145"/>
      <c r="B159" s="145"/>
      <c r="C159" s="145"/>
      <c r="D159" s="146"/>
      <c r="E159" s="146"/>
      <c r="F159" s="146"/>
    </row>
    <row r="160" spans="1:6" ht="24.6" x14ac:dyDescent="0.45">
      <c r="A160" s="145"/>
      <c r="B160" s="145"/>
      <c r="C160" s="145"/>
      <c r="D160" s="146"/>
      <c r="E160" s="146"/>
      <c r="F160" s="146"/>
    </row>
    <row r="161" spans="1:6" ht="24.6" x14ac:dyDescent="0.45">
      <c r="A161" s="145"/>
      <c r="B161" s="145"/>
      <c r="C161" s="145"/>
      <c r="D161" s="146"/>
      <c r="E161" s="146"/>
      <c r="F161" s="146"/>
    </row>
    <row r="162" spans="1:6" ht="24.6" x14ac:dyDescent="0.45">
      <c r="A162" s="145"/>
      <c r="B162" s="145"/>
      <c r="C162" s="145"/>
      <c r="D162" s="146"/>
      <c r="E162" s="146"/>
      <c r="F162" s="146"/>
    </row>
    <row r="163" spans="1:6" ht="24.6" x14ac:dyDescent="0.45">
      <c r="A163" s="145"/>
      <c r="B163" s="145"/>
      <c r="C163" s="145"/>
      <c r="D163" s="146"/>
      <c r="E163" s="146"/>
      <c r="F163" s="146"/>
    </row>
    <row r="164" spans="1:6" ht="24.6" x14ac:dyDescent="0.45">
      <c r="A164" s="145"/>
      <c r="B164" s="145"/>
      <c r="C164" s="145"/>
      <c r="D164" s="146"/>
      <c r="E164" s="146"/>
      <c r="F164" s="146"/>
    </row>
    <row r="165" spans="1:6" ht="24.6" x14ac:dyDescent="0.45">
      <c r="A165" s="145"/>
      <c r="B165" s="145"/>
      <c r="C165" s="145"/>
      <c r="D165" s="146"/>
      <c r="E165" s="146"/>
      <c r="F165" s="146"/>
    </row>
    <row r="166" spans="1:6" ht="24.6" x14ac:dyDescent="0.45">
      <c r="A166" s="145"/>
      <c r="B166" s="145"/>
      <c r="C166" s="145"/>
      <c r="D166" s="146"/>
      <c r="E166" s="146"/>
      <c r="F166" s="146"/>
    </row>
    <row r="167" spans="1:6" ht="24.6" x14ac:dyDescent="0.45">
      <c r="A167" s="145"/>
      <c r="B167" s="145"/>
      <c r="C167" s="145"/>
      <c r="D167" s="146"/>
      <c r="E167" s="146"/>
      <c r="F167" s="146"/>
    </row>
    <row r="168" spans="1:6" ht="24.6" x14ac:dyDescent="0.45">
      <c r="A168" s="145"/>
      <c r="B168" s="145"/>
      <c r="C168" s="145"/>
      <c r="D168" s="146"/>
      <c r="E168" s="146"/>
      <c r="F168" s="146"/>
    </row>
    <row r="169" spans="1:6" ht="24.6" x14ac:dyDescent="0.45">
      <c r="A169" s="145"/>
      <c r="B169" s="145"/>
      <c r="C169" s="145"/>
      <c r="D169" s="146"/>
      <c r="E169" s="146"/>
      <c r="F169" s="146"/>
    </row>
    <row r="170" spans="1:6" ht="24.6" x14ac:dyDescent="0.45">
      <c r="A170" s="145"/>
      <c r="B170" s="145"/>
      <c r="C170" s="145"/>
      <c r="D170" s="146"/>
      <c r="E170" s="146"/>
      <c r="F170" s="146"/>
    </row>
    <row r="171" spans="1:6" ht="24.6" x14ac:dyDescent="0.45">
      <c r="A171" s="145"/>
      <c r="B171" s="145"/>
      <c r="C171" s="145"/>
      <c r="D171" s="146"/>
      <c r="E171" s="146"/>
      <c r="F171" s="146"/>
    </row>
    <row r="172" spans="1:6" ht="24.6" x14ac:dyDescent="0.45">
      <c r="A172" s="145"/>
      <c r="B172" s="145"/>
      <c r="C172" s="145"/>
      <c r="D172" s="146"/>
      <c r="E172" s="146"/>
      <c r="F172" s="146"/>
    </row>
    <row r="173" spans="1:6" ht="24.6" x14ac:dyDescent="0.45">
      <c r="A173" s="145"/>
      <c r="B173" s="145"/>
      <c r="C173" s="145"/>
      <c r="D173" s="146"/>
      <c r="E173" s="146"/>
      <c r="F173" s="146"/>
    </row>
    <row r="174" spans="1:6" ht="24.6" x14ac:dyDescent="0.45">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BreakPreview" zoomScale="75" zoomScaleNormal="75" zoomScaleSheetLayoutView="75" workbookViewId="0">
      <selection activeCell="B8" sqref="B8:L11"/>
    </sheetView>
  </sheetViews>
  <sheetFormatPr defaultColWidth="9" defaultRowHeight="15.6" x14ac:dyDescent="0.3"/>
  <cols>
    <col min="1" max="1" width="12.21875" style="1507" customWidth="1"/>
    <col min="2" max="3" width="11.6640625" style="1507" customWidth="1"/>
    <col min="4" max="6" width="11.6640625" style="1511" customWidth="1"/>
    <col min="7" max="12" width="11.6640625" style="1507" customWidth="1"/>
    <col min="13" max="256" width="9" style="1507"/>
    <col min="257" max="257" width="12.21875" style="1507" customWidth="1"/>
    <col min="258" max="268" width="11.6640625" style="1507" customWidth="1"/>
    <col min="269" max="512" width="9" style="1507"/>
    <col min="513" max="513" width="12.21875" style="1507" customWidth="1"/>
    <col min="514" max="524" width="11.6640625" style="1507" customWidth="1"/>
    <col min="525" max="768" width="9" style="1507"/>
    <col min="769" max="769" width="12.21875" style="1507" customWidth="1"/>
    <col min="770" max="780" width="11.6640625" style="1507" customWidth="1"/>
    <col min="781" max="1024" width="9" style="1507"/>
    <col min="1025" max="1025" width="12.21875" style="1507" customWidth="1"/>
    <col min="1026" max="1036" width="11.6640625" style="1507" customWidth="1"/>
    <col min="1037" max="1280" width="9" style="1507"/>
    <col min="1281" max="1281" width="12.21875" style="1507" customWidth="1"/>
    <col min="1282" max="1292" width="11.6640625" style="1507" customWidth="1"/>
    <col min="1293" max="1536" width="9" style="1507"/>
    <col min="1537" max="1537" width="12.21875" style="1507" customWidth="1"/>
    <col min="1538" max="1548" width="11.6640625" style="1507" customWidth="1"/>
    <col min="1549" max="1792" width="9" style="1507"/>
    <col min="1793" max="1793" width="12.21875" style="1507" customWidth="1"/>
    <col min="1794" max="1804" width="11.6640625" style="1507" customWidth="1"/>
    <col min="1805" max="2048" width="9" style="1507"/>
    <col min="2049" max="2049" width="12.21875" style="1507" customWidth="1"/>
    <col min="2050" max="2060" width="11.6640625" style="1507" customWidth="1"/>
    <col min="2061" max="2304" width="9" style="1507"/>
    <col min="2305" max="2305" width="12.21875" style="1507" customWidth="1"/>
    <col min="2306" max="2316" width="11.6640625" style="1507" customWidth="1"/>
    <col min="2317" max="2560" width="9" style="1507"/>
    <col min="2561" max="2561" width="12.21875" style="1507" customWidth="1"/>
    <col min="2562" max="2572" width="11.6640625" style="1507" customWidth="1"/>
    <col min="2573" max="2816" width="9" style="1507"/>
    <col min="2817" max="2817" width="12.21875" style="1507" customWidth="1"/>
    <col min="2818" max="2828" width="11.6640625" style="1507" customWidth="1"/>
    <col min="2829" max="3072" width="9" style="1507"/>
    <col min="3073" max="3073" width="12.21875" style="1507" customWidth="1"/>
    <col min="3074" max="3084" width="11.6640625" style="1507" customWidth="1"/>
    <col min="3085" max="3328" width="9" style="1507"/>
    <col min="3329" max="3329" width="12.21875" style="1507" customWidth="1"/>
    <col min="3330" max="3340" width="11.6640625" style="1507" customWidth="1"/>
    <col min="3341" max="3584" width="9" style="1507"/>
    <col min="3585" max="3585" width="12.21875" style="1507" customWidth="1"/>
    <col min="3586" max="3596" width="11.6640625" style="1507" customWidth="1"/>
    <col min="3597" max="3840" width="9" style="1507"/>
    <col min="3841" max="3841" width="12.21875" style="1507" customWidth="1"/>
    <col min="3842" max="3852" width="11.6640625" style="1507" customWidth="1"/>
    <col min="3853" max="4096" width="9" style="1507"/>
    <col min="4097" max="4097" width="12.21875" style="1507" customWidth="1"/>
    <col min="4098" max="4108" width="11.6640625" style="1507" customWidth="1"/>
    <col min="4109" max="4352" width="9" style="1507"/>
    <col min="4353" max="4353" width="12.21875" style="1507" customWidth="1"/>
    <col min="4354" max="4364" width="11.6640625" style="1507" customWidth="1"/>
    <col min="4365" max="4608" width="9" style="1507"/>
    <col min="4609" max="4609" width="12.21875" style="1507" customWidth="1"/>
    <col min="4610" max="4620" width="11.6640625" style="1507" customWidth="1"/>
    <col min="4621" max="4864" width="9" style="1507"/>
    <col min="4865" max="4865" width="12.21875" style="1507" customWidth="1"/>
    <col min="4866" max="4876" width="11.6640625" style="1507" customWidth="1"/>
    <col min="4877" max="5120" width="9" style="1507"/>
    <col min="5121" max="5121" width="12.21875" style="1507" customWidth="1"/>
    <col min="5122" max="5132" width="11.6640625" style="1507" customWidth="1"/>
    <col min="5133" max="5376" width="9" style="1507"/>
    <col min="5377" max="5377" width="12.21875" style="1507" customWidth="1"/>
    <col min="5378" max="5388" width="11.6640625" style="1507" customWidth="1"/>
    <col min="5389" max="5632" width="9" style="1507"/>
    <col min="5633" max="5633" width="12.21875" style="1507" customWidth="1"/>
    <col min="5634" max="5644" width="11.6640625" style="1507" customWidth="1"/>
    <col min="5645" max="5888" width="9" style="1507"/>
    <col min="5889" max="5889" width="12.21875" style="1507" customWidth="1"/>
    <col min="5890" max="5900" width="11.6640625" style="1507" customWidth="1"/>
    <col min="5901" max="6144" width="9" style="1507"/>
    <col min="6145" max="6145" width="12.21875" style="1507" customWidth="1"/>
    <col min="6146" max="6156" width="11.6640625" style="1507" customWidth="1"/>
    <col min="6157" max="6400" width="9" style="1507"/>
    <col min="6401" max="6401" width="12.21875" style="1507" customWidth="1"/>
    <col min="6402" max="6412" width="11.6640625" style="1507" customWidth="1"/>
    <col min="6413" max="6656" width="9" style="1507"/>
    <col min="6657" max="6657" width="12.21875" style="1507" customWidth="1"/>
    <col min="6658" max="6668" width="11.6640625" style="1507" customWidth="1"/>
    <col min="6669" max="6912" width="9" style="1507"/>
    <col min="6913" max="6913" width="12.21875" style="1507" customWidth="1"/>
    <col min="6914" max="6924" width="11.6640625" style="1507" customWidth="1"/>
    <col min="6925" max="7168" width="9" style="1507"/>
    <col min="7169" max="7169" width="12.21875" style="1507" customWidth="1"/>
    <col min="7170" max="7180" width="11.6640625" style="1507" customWidth="1"/>
    <col min="7181" max="7424" width="9" style="1507"/>
    <col min="7425" max="7425" width="12.21875" style="1507" customWidth="1"/>
    <col min="7426" max="7436" width="11.6640625" style="1507" customWidth="1"/>
    <col min="7437" max="7680" width="9" style="1507"/>
    <col min="7681" max="7681" width="12.21875" style="1507" customWidth="1"/>
    <col min="7682" max="7692" width="11.6640625" style="1507" customWidth="1"/>
    <col min="7693" max="7936" width="9" style="1507"/>
    <col min="7937" max="7937" width="12.21875" style="1507" customWidth="1"/>
    <col min="7938" max="7948" width="11.6640625" style="1507" customWidth="1"/>
    <col min="7949" max="8192" width="9" style="1507"/>
    <col min="8193" max="8193" width="12.21875" style="1507" customWidth="1"/>
    <col min="8194" max="8204" width="11.6640625" style="1507" customWidth="1"/>
    <col min="8205" max="8448" width="9" style="1507"/>
    <col min="8449" max="8449" width="12.21875" style="1507" customWidth="1"/>
    <col min="8450" max="8460" width="11.6640625" style="1507" customWidth="1"/>
    <col min="8461" max="8704" width="9" style="1507"/>
    <col min="8705" max="8705" width="12.21875" style="1507" customWidth="1"/>
    <col min="8706" max="8716" width="11.6640625" style="1507" customWidth="1"/>
    <col min="8717" max="8960" width="9" style="1507"/>
    <col min="8961" max="8961" width="12.21875" style="1507" customWidth="1"/>
    <col min="8962" max="8972" width="11.6640625" style="1507" customWidth="1"/>
    <col min="8973" max="9216" width="9" style="1507"/>
    <col min="9217" max="9217" width="12.21875" style="1507" customWidth="1"/>
    <col min="9218" max="9228" width="11.6640625" style="1507" customWidth="1"/>
    <col min="9229" max="9472" width="9" style="1507"/>
    <col min="9473" max="9473" width="12.21875" style="1507" customWidth="1"/>
    <col min="9474" max="9484" width="11.6640625" style="1507" customWidth="1"/>
    <col min="9485" max="9728" width="9" style="1507"/>
    <col min="9729" max="9729" width="12.21875" style="1507" customWidth="1"/>
    <col min="9730" max="9740" width="11.6640625" style="1507" customWidth="1"/>
    <col min="9741" max="9984" width="9" style="1507"/>
    <col min="9985" max="9985" width="12.21875" style="1507" customWidth="1"/>
    <col min="9986" max="9996" width="11.6640625" style="1507" customWidth="1"/>
    <col min="9997" max="10240" width="9" style="1507"/>
    <col min="10241" max="10241" width="12.21875" style="1507" customWidth="1"/>
    <col min="10242" max="10252" width="11.6640625" style="1507" customWidth="1"/>
    <col min="10253" max="10496" width="9" style="1507"/>
    <col min="10497" max="10497" width="12.21875" style="1507" customWidth="1"/>
    <col min="10498" max="10508" width="11.6640625" style="1507" customWidth="1"/>
    <col min="10509" max="10752" width="9" style="1507"/>
    <col min="10753" max="10753" width="12.21875" style="1507" customWidth="1"/>
    <col min="10754" max="10764" width="11.6640625" style="1507" customWidth="1"/>
    <col min="10765" max="11008" width="9" style="1507"/>
    <col min="11009" max="11009" width="12.21875" style="1507" customWidth="1"/>
    <col min="11010" max="11020" width="11.6640625" style="1507" customWidth="1"/>
    <col min="11021" max="11264" width="9" style="1507"/>
    <col min="11265" max="11265" width="12.21875" style="1507" customWidth="1"/>
    <col min="11266" max="11276" width="11.6640625" style="1507" customWidth="1"/>
    <col min="11277" max="11520" width="9" style="1507"/>
    <col min="11521" max="11521" width="12.21875" style="1507" customWidth="1"/>
    <col min="11522" max="11532" width="11.6640625" style="1507" customWidth="1"/>
    <col min="11533" max="11776" width="9" style="1507"/>
    <col min="11777" max="11777" width="12.21875" style="1507" customWidth="1"/>
    <col min="11778" max="11788" width="11.6640625" style="1507" customWidth="1"/>
    <col min="11789" max="12032" width="9" style="1507"/>
    <col min="12033" max="12033" width="12.21875" style="1507" customWidth="1"/>
    <col min="12034" max="12044" width="11.6640625" style="1507" customWidth="1"/>
    <col min="12045" max="12288" width="9" style="1507"/>
    <col min="12289" max="12289" width="12.21875" style="1507" customWidth="1"/>
    <col min="12290" max="12300" width="11.6640625" style="1507" customWidth="1"/>
    <col min="12301" max="12544" width="9" style="1507"/>
    <col min="12545" max="12545" width="12.21875" style="1507" customWidth="1"/>
    <col min="12546" max="12556" width="11.6640625" style="1507" customWidth="1"/>
    <col min="12557" max="12800" width="9" style="1507"/>
    <col min="12801" max="12801" width="12.21875" style="1507" customWidth="1"/>
    <col min="12802" max="12812" width="11.6640625" style="1507" customWidth="1"/>
    <col min="12813" max="13056" width="9" style="1507"/>
    <col min="13057" max="13057" width="12.21875" style="1507" customWidth="1"/>
    <col min="13058" max="13068" width="11.6640625" style="1507" customWidth="1"/>
    <col min="13069" max="13312" width="9" style="1507"/>
    <col min="13313" max="13313" width="12.21875" style="1507" customWidth="1"/>
    <col min="13314" max="13324" width="11.6640625" style="1507" customWidth="1"/>
    <col min="13325" max="13568" width="9" style="1507"/>
    <col min="13569" max="13569" width="12.21875" style="1507" customWidth="1"/>
    <col min="13570" max="13580" width="11.6640625" style="1507" customWidth="1"/>
    <col min="13581" max="13824" width="9" style="1507"/>
    <col min="13825" max="13825" width="12.21875" style="1507" customWidth="1"/>
    <col min="13826" max="13836" width="11.6640625" style="1507" customWidth="1"/>
    <col min="13837" max="14080" width="9" style="1507"/>
    <col min="14081" max="14081" width="12.21875" style="1507" customWidth="1"/>
    <col min="14082" max="14092" width="11.6640625" style="1507" customWidth="1"/>
    <col min="14093" max="14336" width="9" style="1507"/>
    <col min="14337" max="14337" width="12.21875" style="1507" customWidth="1"/>
    <col min="14338" max="14348" width="11.6640625" style="1507" customWidth="1"/>
    <col min="14349" max="14592" width="9" style="1507"/>
    <col min="14593" max="14593" width="12.21875" style="1507" customWidth="1"/>
    <col min="14594" max="14604" width="11.6640625" style="1507" customWidth="1"/>
    <col min="14605" max="14848" width="9" style="1507"/>
    <col min="14849" max="14849" width="12.21875" style="1507" customWidth="1"/>
    <col min="14850" max="14860" width="11.6640625" style="1507" customWidth="1"/>
    <col min="14861" max="15104" width="9" style="1507"/>
    <col min="15105" max="15105" width="12.21875" style="1507" customWidth="1"/>
    <col min="15106" max="15116" width="11.6640625" style="1507" customWidth="1"/>
    <col min="15117" max="15360" width="9" style="1507"/>
    <col min="15361" max="15361" width="12.21875" style="1507" customWidth="1"/>
    <col min="15362" max="15372" width="11.6640625" style="1507" customWidth="1"/>
    <col min="15373" max="15616" width="9" style="1507"/>
    <col min="15617" max="15617" width="12.21875" style="1507" customWidth="1"/>
    <col min="15618" max="15628" width="11.6640625" style="1507" customWidth="1"/>
    <col min="15629" max="15872" width="9" style="1507"/>
    <col min="15873" max="15873" width="12.21875" style="1507" customWidth="1"/>
    <col min="15874" max="15884" width="11.6640625" style="1507" customWidth="1"/>
    <col min="15885" max="16128" width="9" style="1507"/>
    <col min="16129" max="16129" width="12.21875" style="1507" customWidth="1"/>
    <col min="16130" max="16140" width="11.6640625" style="1507" customWidth="1"/>
    <col min="16141" max="16384" width="9" style="1507"/>
  </cols>
  <sheetData>
    <row r="1" spans="1:13" s="1503" customFormat="1" ht="45.6" customHeight="1" x14ac:dyDescent="0.3">
      <c r="A1" s="1502" t="s">
        <v>1095</v>
      </c>
      <c r="B1" s="118"/>
      <c r="C1" s="118"/>
      <c r="D1" s="118"/>
      <c r="E1" s="118"/>
      <c r="F1" s="118"/>
      <c r="G1" s="118"/>
      <c r="H1" s="118"/>
      <c r="I1" s="1762" t="s">
        <v>878</v>
      </c>
      <c r="J1" s="1763"/>
      <c r="K1" s="1764" t="s">
        <v>2407</v>
      </c>
      <c r="L1" s="1765"/>
      <c r="M1" s="73" t="s">
        <v>880</v>
      </c>
    </row>
    <row r="2" spans="1:13" s="1503" customFormat="1" ht="21" customHeight="1" x14ac:dyDescent="0.3">
      <c r="A2" s="1502" t="s">
        <v>2384</v>
      </c>
      <c r="B2" s="1504" t="s">
        <v>2408</v>
      </c>
      <c r="C2" s="1504"/>
      <c r="D2" s="1504"/>
      <c r="E2" s="1504"/>
      <c r="F2" s="1504"/>
      <c r="G2" s="1504"/>
      <c r="H2" s="1505"/>
      <c r="I2" s="1766" t="s">
        <v>1163</v>
      </c>
      <c r="J2" s="1767"/>
      <c r="K2" s="1766" t="s">
        <v>1100</v>
      </c>
      <c r="L2" s="1767"/>
    </row>
    <row r="3" spans="1:13" s="1506" customFormat="1" ht="37.5" customHeight="1" x14ac:dyDescent="0.3">
      <c r="A3" s="1768" t="s">
        <v>2409</v>
      </c>
      <c r="B3" s="1768"/>
      <c r="C3" s="1768"/>
      <c r="D3" s="1768"/>
      <c r="E3" s="1768"/>
      <c r="F3" s="1768"/>
      <c r="G3" s="1768"/>
      <c r="H3" s="1768"/>
      <c r="I3" s="1768"/>
      <c r="J3" s="1768"/>
      <c r="K3" s="1768"/>
      <c r="L3" s="1768"/>
    </row>
    <row r="4" spans="1:13" ht="21" customHeight="1" thickBot="1" x14ac:dyDescent="0.35">
      <c r="A4" s="1761" t="s">
        <v>2443</v>
      </c>
      <c r="B4" s="1761"/>
      <c r="C4" s="1761"/>
      <c r="D4" s="1761"/>
      <c r="E4" s="1761"/>
      <c r="F4" s="1761"/>
      <c r="G4" s="1761"/>
      <c r="H4" s="1761"/>
      <c r="I4" s="1761"/>
      <c r="J4" s="1761"/>
      <c r="K4" s="1761"/>
      <c r="L4" s="1761"/>
    </row>
    <row r="5" spans="1:13" ht="37.35" customHeight="1" x14ac:dyDescent="0.3">
      <c r="A5" s="2503" t="s">
        <v>2410</v>
      </c>
      <c r="B5" s="2506" t="s">
        <v>1031</v>
      </c>
      <c r="C5" s="2497" t="s">
        <v>2411</v>
      </c>
      <c r="D5" s="2497"/>
      <c r="E5" s="2497"/>
      <c r="F5" s="2497"/>
      <c r="G5" s="2497"/>
      <c r="H5" s="2497" t="s">
        <v>2412</v>
      </c>
      <c r="I5" s="2497"/>
      <c r="J5" s="2497"/>
      <c r="K5" s="2497"/>
      <c r="L5" s="2498"/>
    </row>
    <row r="6" spans="1:13" s="1508" customFormat="1" ht="37.35" customHeight="1" x14ac:dyDescent="0.3">
      <c r="A6" s="2504"/>
      <c r="B6" s="2507"/>
      <c r="C6" s="1771" t="s">
        <v>1039</v>
      </c>
      <c r="D6" s="1771" t="s">
        <v>2413</v>
      </c>
      <c r="E6" s="1771"/>
      <c r="F6" s="1771"/>
      <c r="G6" s="1771" t="s">
        <v>1106</v>
      </c>
      <c r="H6" s="1771" t="s">
        <v>1039</v>
      </c>
      <c r="I6" s="1771" t="s">
        <v>2413</v>
      </c>
      <c r="J6" s="1771"/>
      <c r="K6" s="1771"/>
      <c r="L6" s="2499" t="s">
        <v>1106</v>
      </c>
    </row>
    <row r="7" spans="1:13" s="1508" customFormat="1" ht="37.35" customHeight="1" thickBot="1" x14ac:dyDescent="0.35">
      <c r="A7" s="2505"/>
      <c r="B7" s="2508"/>
      <c r="C7" s="1772"/>
      <c r="D7" s="1509" t="s">
        <v>1107</v>
      </c>
      <c r="E7" s="1509" t="s">
        <v>1108</v>
      </c>
      <c r="F7" s="1509" t="s">
        <v>1109</v>
      </c>
      <c r="G7" s="1772"/>
      <c r="H7" s="1772"/>
      <c r="I7" s="1509" t="s">
        <v>1107</v>
      </c>
      <c r="J7" s="1509" t="s">
        <v>1108</v>
      </c>
      <c r="K7" s="1509" t="s">
        <v>1109</v>
      </c>
      <c r="L7" s="2509"/>
    </row>
    <row r="8" spans="1:13" s="1508" customFormat="1" ht="44.25" customHeight="1" x14ac:dyDescent="0.3">
      <c r="A8" s="2502" t="s">
        <v>2049</v>
      </c>
      <c r="B8" s="2545">
        <f>C8+H8</f>
        <v>0</v>
      </c>
      <c r="C8" s="2510">
        <f>D8+G8</f>
        <v>0</v>
      </c>
      <c r="D8" s="2510">
        <f>E8+F8</f>
        <v>0</v>
      </c>
      <c r="E8" s="2511">
        <v>0</v>
      </c>
      <c r="F8" s="2511">
        <v>0</v>
      </c>
      <c r="G8" s="2511">
        <v>0</v>
      </c>
      <c r="H8" s="2510">
        <f>I8+L8</f>
        <v>0</v>
      </c>
      <c r="I8" s="2510">
        <f>J8+K8</f>
        <v>0</v>
      </c>
      <c r="J8" s="2511">
        <v>0</v>
      </c>
      <c r="K8" s="2511">
        <v>0</v>
      </c>
      <c r="L8" s="2512">
        <v>0</v>
      </c>
    </row>
    <row r="9" spans="1:13" s="1508" customFormat="1" ht="44.25" customHeight="1" x14ac:dyDescent="0.3">
      <c r="A9" s="2500" t="s">
        <v>2397</v>
      </c>
      <c r="B9" s="2546">
        <f t="shared" ref="B9:B11" si="0">C9+H9</f>
        <v>0</v>
      </c>
      <c r="C9" s="2513">
        <f t="shared" ref="C9:C11" si="1">D9+G9</f>
        <v>0</v>
      </c>
      <c r="D9" s="2513">
        <f t="shared" ref="D9:D11" si="2">E9+F9</f>
        <v>0</v>
      </c>
      <c r="E9" s="2516">
        <v>0</v>
      </c>
      <c r="F9" s="2516">
        <v>0</v>
      </c>
      <c r="G9" s="2516">
        <v>0</v>
      </c>
      <c r="H9" s="2513">
        <f t="shared" ref="H9:H11" si="3">I9+L9</f>
        <v>0</v>
      </c>
      <c r="I9" s="2513">
        <f t="shared" ref="I9:I11" si="4">J9+K9</f>
        <v>0</v>
      </c>
      <c r="J9" s="2516">
        <v>0</v>
      </c>
      <c r="K9" s="2516">
        <v>0</v>
      </c>
      <c r="L9" s="2521">
        <v>0</v>
      </c>
    </row>
    <row r="10" spans="1:13" s="1508" customFormat="1" ht="44.25" customHeight="1" x14ac:dyDescent="0.3">
      <c r="A10" s="2500" t="s">
        <v>2398</v>
      </c>
      <c r="B10" s="2546">
        <f t="shared" si="0"/>
        <v>0</v>
      </c>
      <c r="C10" s="2513">
        <f t="shared" si="1"/>
        <v>0</v>
      </c>
      <c r="D10" s="2513">
        <f t="shared" si="2"/>
        <v>0</v>
      </c>
      <c r="E10" s="2516">
        <v>0</v>
      </c>
      <c r="F10" s="2516">
        <v>0</v>
      </c>
      <c r="G10" s="2516">
        <v>0</v>
      </c>
      <c r="H10" s="2513">
        <f t="shared" si="3"/>
        <v>0</v>
      </c>
      <c r="I10" s="2513">
        <f t="shared" si="4"/>
        <v>0</v>
      </c>
      <c r="J10" s="2516">
        <v>0</v>
      </c>
      <c r="K10" s="2516">
        <v>0</v>
      </c>
      <c r="L10" s="2521">
        <v>0</v>
      </c>
    </row>
    <row r="11" spans="1:13" s="1508" customFormat="1" ht="44.25" customHeight="1" thickBot="1" x14ac:dyDescent="0.35">
      <c r="A11" s="2501" t="s">
        <v>2399</v>
      </c>
      <c r="B11" s="2547">
        <f t="shared" si="0"/>
        <v>0</v>
      </c>
      <c r="C11" s="2514">
        <f t="shared" si="1"/>
        <v>0</v>
      </c>
      <c r="D11" s="2514">
        <f t="shared" si="2"/>
        <v>0</v>
      </c>
      <c r="E11" s="2524">
        <v>0</v>
      </c>
      <c r="F11" s="2524">
        <v>0</v>
      </c>
      <c r="G11" s="2524">
        <v>0</v>
      </c>
      <c r="H11" s="2514">
        <f t="shared" si="3"/>
        <v>0</v>
      </c>
      <c r="I11" s="2514">
        <f t="shared" si="4"/>
        <v>0</v>
      </c>
      <c r="J11" s="2524">
        <v>0</v>
      </c>
      <c r="K11" s="2524">
        <v>0</v>
      </c>
      <c r="L11" s="2525">
        <v>0</v>
      </c>
    </row>
    <row r="12" spans="1:13" ht="16.2" x14ac:dyDescent="0.3">
      <c r="A12" s="1510" t="s">
        <v>973</v>
      </c>
      <c r="B12" s="119"/>
      <c r="C12" s="119" t="s">
        <v>974</v>
      </c>
      <c r="D12" s="119"/>
      <c r="E12" s="1510" t="s">
        <v>1015</v>
      </c>
      <c r="G12" s="119"/>
      <c r="I12" s="115" t="s">
        <v>975</v>
      </c>
      <c r="K12" s="119"/>
      <c r="L12" s="119"/>
    </row>
    <row r="13" spans="1:13" ht="16.2" x14ac:dyDescent="0.3">
      <c r="A13" s="119"/>
      <c r="B13" s="119"/>
      <c r="C13" s="1485"/>
      <c r="D13" s="119"/>
      <c r="E13" s="119" t="s">
        <v>1016</v>
      </c>
      <c r="G13" s="119"/>
      <c r="H13" s="119"/>
      <c r="I13" s="119"/>
      <c r="J13" s="119"/>
      <c r="K13" s="119"/>
      <c r="L13" s="119"/>
    </row>
    <row r="14" spans="1:13" ht="16.2" x14ac:dyDescent="0.3">
      <c r="A14" s="1510"/>
      <c r="B14" s="119"/>
      <c r="C14" s="1485"/>
      <c r="D14" s="1485"/>
      <c r="E14" s="119"/>
      <c r="F14" s="119"/>
      <c r="G14" s="119"/>
      <c r="H14" s="119"/>
      <c r="I14" s="119"/>
      <c r="J14" s="119"/>
      <c r="K14" s="1512"/>
      <c r="L14" s="119"/>
    </row>
    <row r="15" spans="1:13" ht="27.75" customHeight="1" x14ac:dyDescent="0.3">
      <c r="A15" s="1769" t="s">
        <v>2406</v>
      </c>
      <c r="B15" s="1769"/>
      <c r="C15" s="1769"/>
      <c r="D15" s="1769"/>
      <c r="E15" s="1769"/>
      <c r="F15" s="1769"/>
      <c r="G15" s="1769"/>
      <c r="H15" s="119"/>
      <c r="I15" s="119"/>
      <c r="K15" s="119"/>
      <c r="L15" s="1513" t="s">
        <v>2445</v>
      </c>
    </row>
    <row r="16" spans="1:13" ht="17.399999999999999" customHeight="1" x14ac:dyDescent="0.3">
      <c r="A16" s="1770" t="s">
        <v>2414</v>
      </c>
      <c r="B16" s="1770"/>
      <c r="C16" s="1770"/>
      <c r="D16" s="1770"/>
      <c r="E16" s="1770"/>
      <c r="F16" s="1770"/>
      <c r="G16" s="1770"/>
      <c r="H16" s="1770"/>
      <c r="I16" s="1770"/>
      <c r="J16" s="1770"/>
      <c r="K16" s="1770"/>
      <c r="L16" s="1770"/>
    </row>
    <row r="17" spans="1:12" ht="17.399999999999999" customHeight="1" x14ac:dyDescent="0.3">
      <c r="A17" s="119" t="s">
        <v>2415</v>
      </c>
      <c r="B17" s="119"/>
      <c r="C17" s="119"/>
      <c r="D17" s="119"/>
      <c r="E17" s="119"/>
      <c r="F17" s="119"/>
      <c r="G17" s="119"/>
      <c r="H17" s="119"/>
      <c r="I17" s="119"/>
      <c r="J17" s="119"/>
      <c r="K17" s="119"/>
      <c r="L17" s="119"/>
    </row>
    <row r="18" spans="1:12" ht="16.2" x14ac:dyDescent="0.3">
      <c r="A18" s="119" t="s">
        <v>2402</v>
      </c>
      <c r="B18" s="119"/>
      <c r="C18" s="119"/>
      <c r="D18" s="119"/>
      <c r="E18" s="119"/>
      <c r="F18" s="119"/>
      <c r="G18" s="119"/>
      <c r="H18" s="119"/>
      <c r="I18" s="119"/>
      <c r="J18" s="119"/>
      <c r="K18" s="119"/>
      <c r="L18" s="119"/>
    </row>
    <row r="20" spans="1:12" ht="22.8" x14ac:dyDescent="0.4">
      <c r="A20" s="1514"/>
      <c r="B20" s="1514"/>
      <c r="C20" s="1514"/>
      <c r="D20" s="1515"/>
      <c r="E20" s="1515"/>
      <c r="F20" s="1515"/>
    </row>
    <row r="21" spans="1:12" ht="22.8" x14ac:dyDescent="0.4">
      <c r="A21" s="1514"/>
      <c r="B21" s="1514"/>
      <c r="C21" s="1514"/>
      <c r="D21" s="1515"/>
      <c r="E21" s="1515"/>
      <c r="F21" s="1515"/>
    </row>
    <row r="22" spans="1:12" ht="22.8" x14ac:dyDescent="0.4">
      <c r="A22" s="1514"/>
      <c r="B22" s="1514"/>
      <c r="C22" s="1514"/>
      <c r="D22" s="1515"/>
      <c r="E22" s="1515"/>
      <c r="F22" s="1515"/>
    </row>
    <row r="23" spans="1:12" ht="22.8" x14ac:dyDescent="0.4">
      <c r="A23" s="1514"/>
      <c r="B23" s="1514"/>
      <c r="C23" s="1514"/>
      <c r="D23" s="1515"/>
      <c r="E23" s="1515"/>
      <c r="F23" s="1515"/>
    </row>
    <row r="24" spans="1:12" ht="22.8" x14ac:dyDescent="0.4">
      <c r="A24" s="1514"/>
      <c r="B24" s="1514"/>
      <c r="C24" s="1514"/>
      <c r="D24" s="1515"/>
      <c r="E24" s="1515"/>
      <c r="F24" s="1515"/>
    </row>
    <row r="25" spans="1:12" ht="22.8" x14ac:dyDescent="0.4">
      <c r="A25" s="1514"/>
      <c r="B25" s="1514"/>
      <c r="C25" s="1514"/>
      <c r="D25" s="1515"/>
      <c r="E25" s="1515"/>
      <c r="F25" s="1515"/>
    </row>
    <row r="26" spans="1:12" ht="22.8" x14ac:dyDescent="0.4">
      <c r="A26" s="1514"/>
      <c r="B26" s="1514"/>
      <c r="C26" s="1514"/>
      <c r="D26" s="1515"/>
      <c r="E26" s="1515"/>
      <c r="F26" s="1515"/>
    </row>
    <row r="27" spans="1:12" ht="22.8" x14ac:dyDescent="0.4">
      <c r="A27" s="1514"/>
      <c r="B27" s="1514"/>
      <c r="C27" s="1514"/>
      <c r="D27" s="1515"/>
      <c r="E27" s="1515"/>
      <c r="F27" s="1515"/>
    </row>
    <row r="28" spans="1:12" ht="22.8" x14ac:dyDescent="0.4">
      <c r="A28" s="1514"/>
      <c r="B28" s="1514"/>
      <c r="C28" s="1514"/>
      <c r="D28" s="1515"/>
      <c r="E28" s="1515"/>
      <c r="F28" s="1515"/>
    </row>
    <row r="29" spans="1:12" ht="22.8" x14ac:dyDescent="0.4">
      <c r="A29" s="1514"/>
      <c r="B29" s="1514"/>
      <c r="C29" s="1514"/>
      <c r="D29" s="1515"/>
      <c r="E29" s="1515"/>
      <c r="F29" s="1515"/>
    </row>
    <row r="30" spans="1:12" ht="22.8" x14ac:dyDescent="0.4">
      <c r="A30" s="1514"/>
      <c r="B30" s="1514"/>
      <c r="C30" s="1514"/>
      <c r="D30" s="1515"/>
      <c r="E30" s="1515"/>
      <c r="F30" s="1515"/>
    </row>
    <row r="31" spans="1:12" ht="22.8" x14ac:dyDescent="0.4">
      <c r="A31" s="1514"/>
      <c r="B31" s="1514"/>
      <c r="C31" s="1514"/>
      <c r="D31" s="1515"/>
      <c r="E31" s="1515"/>
      <c r="F31" s="1515"/>
    </row>
    <row r="32" spans="1:12" ht="22.8" x14ac:dyDescent="0.4">
      <c r="A32" s="1514"/>
      <c r="B32" s="1514"/>
      <c r="C32" s="1514"/>
      <c r="D32" s="1515"/>
      <c r="E32" s="1515"/>
      <c r="F32" s="1515"/>
    </row>
    <row r="33" spans="1:6" ht="22.8" x14ac:dyDescent="0.4">
      <c r="A33" s="1514"/>
      <c r="B33" s="1514"/>
      <c r="C33" s="1514"/>
      <c r="D33" s="1515"/>
      <c r="E33" s="1515"/>
      <c r="F33" s="1515"/>
    </row>
    <row r="34" spans="1:6" ht="22.8" x14ac:dyDescent="0.4">
      <c r="A34" s="1514"/>
      <c r="B34" s="1514"/>
      <c r="C34" s="1514"/>
      <c r="D34" s="1515"/>
      <c r="E34" s="1515"/>
      <c r="F34" s="1515"/>
    </row>
    <row r="35" spans="1:6" ht="22.8" x14ac:dyDescent="0.4">
      <c r="A35" s="1514"/>
      <c r="B35" s="1514"/>
      <c r="C35" s="1514"/>
      <c r="D35" s="1515"/>
      <c r="E35" s="1515"/>
      <c r="F35" s="1515"/>
    </row>
    <row r="36" spans="1:6" ht="22.8" x14ac:dyDescent="0.4">
      <c r="A36" s="1514"/>
      <c r="B36" s="1514"/>
      <c r="C36" s="1514"/>
      <c r="D36" s="1515"/>
      <c r="E36" s="1515"/>
      <c r="F36" s="1515"/>
    </row>
    <row r="37" spans="1:6" ht="22.8" x14ac:dyDescent="0.4">
      <c r="A37" s="1514"/>
      <c r="B37" s="1514"/>
      <c r="C37" s="1514"/>
      <c r="D37" s="1515"/>
      <c r="E37" s="1515"/>
      <c r="F37" s="1515"/>
    </row>
    <row r="38" spans="1:6" ht="22.8" x14ac:dyDescent="0.4">
      <c r="A38" s="1514"/>
      <c r="B38" s="1514"/>
      <c r="C38" s="1514"/>
      <c r="D38" s="1515"/>
      <c r="E38" s="1515"/>
      <c r="F38" s="1515"/>
    </row>
    <row r="39" spans="1:6" ht="22.8" x14ac:dyDescent="0.4">
      <c r="A39" s="1514"/>
      <c r="B39" s="1514"/>
      <c r="C39" s="1514"/>
      <c r="D39" s="1515"/>
      <c r="E39" s="1515"/>
      <c r="F39" s="1515"/>
    </row>
    <row r="40" spans="1:6" ht="22.8" x14ac:dyDescent="0.4">
      <c r="A40" s="1514"/>
      <c r="B40" s="1514"/>
      <c r="C40" s="1514"/>
      <c r="D40" s="1515"/>
      <c r="E40" s="1515"/>
      <c r="F40" s="1515"/>
    </row>
    <row r="41" spans="1:6" ht="22.8" x14ac:dyDescent="0.4">
      <c r="A41" s="1514"/>
      <c r="B41" s="1514"/>
      <c r="C41" s="1514"/>
      <c r="D41" s="1515"/>
      <c r="E41" s="1515"/>
      <c r="F41" s="1515"/>
    </row>
    <row r="42" spans="1:6" ht="22.8" x14ac:dyDescent="0.4">
      <c r="A42" s="1514"/>
      <c r="B42" s="1514"/>
      <c r="C42" s="1514"/>
      <c r="D42" s="1515"/>
      <c r="E42" s="1515"/>
      <c r="F42" s="1515"/>
    </row>
    <row r="43" spans="1:6" ht="22.8" x14ac:dyDescent="0.4">
      <c r="A43" s="1514"/>
      <c r="B43" s="1514"/>
      <c r="C43" s="1514"/>
      <c r="D43" s="1515"/>
      <c r="E43" s="1515"/>
      <c r="F43" s="1515"/>
    </row>
    <row r="44" spans="1:6" ht="22.8" x14ac:dyDescent="0.4">
      <c r="A44" s="1514"/>
      <c r="B44" s="1514"/>
      <c r="C44" s="1514"/>
      <c r="D44" s="1515"/>
      <c r="E44" s="1515"/>
      <c r="F44" s="1515"/>
    </row>
    <row r="45" spans="1:6" ht="22.8" x14ac:dyDescent="0.4">
      <c r="A45" s="1514"/>
      <c r="B45" s="1514"/>
      <c r="C45" s="1514"/>
      <c r="D45" s="1515"/>
      <c r="E45" s="1515"/>
      <c r="F45" s="1515"/>
    </row>
    <row r="46" spans="1:6" ht="22.8" x14ac:dyDescent="0.4">
      <c r="A46" s="1514"/>
      <c r="B46" s="1514"/>
      <c r="C46" s="1514"/>
      <c r="D46" s="1515"/>
      <c r="E46" s="1515"/>
      <c r="F46" s="1515"/>
    </row>
    <row r="47" spans="1:6" ht="22.8" x14ac:dyDescent="0.4">
      <c r="A47" s="1514"/>
      <c r="B47" s="1514"/>
      <c r="C47" s="1514"/>
      <c r="D47" s="1515"/>
      <c r="E47" s="1515"/>
      <c r="F47" s="1515"/>
    </row>
    <row r="48" spans="1:6" ht="22.8" x14ac:dyDescent="0.4">
      <c r="A48" s="1514"/>
      <c r="B48" s="1514"/>
      <c r="C48" s="1514"/>
      <c r="D48" s="1515"/>
      <c r="E48" s="1515"/>
      <c r="F48" s="1515"/>
    </row>
    <row r="49" spans="1:6" ht="22.8" x14ac:dyDescent="0.4">
      <c r="A49" s="1514"/>
      <c r="B49" s="1514"/>
      <c r="C49" s="1514"/>
      <c r="D49" s="1515"/>
      <c r="E49" s="1515"/>
      <c r="F49" s="1515"/>
    </row>
    <row r="50" spans="1:6" ht="22.8" x14ac:dyDescent="0.4">
      <c r="A50" s="1514"/>
      <c r="B50" s="1514"/>
      <c r="C50" s="1514"/>
      <c r="D50" s="1515"/>
      <c r="E50" s="1515"/>
      <c r="F50" s="1515"/>
    </row>
    <row r="51" spans="1:6" ht="22.8" x14ac:dyDescent="0.4">
      <c r="A51" s="1514"/>
      <c r="B51" s="1514"/>
      <c r="C51" s="1514"/>
      <c r="D51" s="1515"/>
      <c r="E51" s="1515"/>
      <c r="F51" s="1515"/>
    </row>
    <row r="52" spans="1:6" ht="22.8" x14ac:dyDescent="0.4">
      <c r="A52" s="1514"/>
      <c r="B52" s="1514"/>
      <c r="C52" s="1514"/>
      <c r="D52" s="1515"/>
      <c r="E52" s="1515"/>
      <c r="F52" s="1515"/>
    </row>
    <row r="53" spans="1:6" ht="22.8" x14ac:dyDescent="0.4">
      <c r="A53" s="1514"/>
      <c r="B53" s="1514"/>
      <c r="C53" s="1514"/>
      <c r="D53" s="1515"/>
      <c r="E53" s="1515"/>
      <c r="F53" s="1515"/>
    </row>
    <row r="54" spans="1:6" ht="22.8" x14ac:dyDescent="0.4">
      <c r="A54" s="1514"/>
      <c r="B54" s="1514"/>
      <c r="C54" s="1514"/>
      <c r="D54" s="1515"/>
      <c r="E54" s="1515"/>
      <c r="F54" s="1515"/>
    </row>
    <row r="55" spans="1:6" ht="22.8" x14ac:dyDescent="0.4">
      <c r="A55" s="1514"/>
      <c r="B55" s="1514"/>
      <c r="C55" s="1514"/>
      <c r="D55" s="1515"/>
      <c r="E55" s="1515"/>
      <c r="F55" s="1515"/>
    </row>
    <row r="56" spans="1:6" ht="22.8" x14ac:dyDescent="0.4">
      <c r="A56" s="1514"/>
      <c r="B56" s="1514"/>
      <c r="C56" s="1514"/>
      <c r="D56" s="1515"/>
      <c r="E56" s="1515"/>
      <c r="F56" s="1515"/>
    </row>
    <row r="57" spans="1:6" ht="22.8" x14ac:dyDescent="0.4">
      <c r="A57" s="1514"/>
      <c r="B57" s="1514"/>
      <c r="C57" s="1514"/>
      <c r="D57" s="1515"/>
      <c r="E57" s="1515"/>
      <c r="F57" s="1515"/>
    </row>
    <row r="58" spans="1:6" ht="22.8" x14ac:dyDescent="0.4">
      <c r="A58" s="1514"/>
      <c r="B58" s="1514"/>
      <c r="C58" s="1514"/>
      <c r="D58" s="1515"/>
      <c r="E58" s="1515"/>
      <c r="F58" s="1515"/>
    </row>
    <row r="59" spans="1:6" ht="22.8" x14ac:dyDescent="0.4">
      <c r="A59" s="1514"/>
      <c r="B59" s="1514"/>
      <c r="C59" s="1514"/>
      <c r="D59" s="1515"/>
      <c r="E59" s="1515"/>
      <c r="F59" s="1515"/>
    </row>
    <row r="60" spans="1:6" ht="22.8" x14ac:dyDescent="0.4">
      <c r="A60" s="1514"/>
      <c r="B60" s="1514"/>
      <c r="C60" s="1514"/>
      <c r="D60" s="1515"/>
      <c r="E60" s="1515"/>
      <c r="F60" s="1515"/>
    </row>
    <row r="61" spans="1:6" ht="22.8" x14ac:dyDescent="0.4">
      <c r="A61" s="1514"/>
      <c r="B61" s="1514"/>
      <c r="C61" s="1514"/>
      <c r="D61" s="1515"/>
      <c r="E61" s="1515"/>
      <c r="F61" s="1515"/>
    </row>
    <row r="62" spans="1:6" ht="22.8" x14ac:dyDescent="0.4">
      <c r="A62" s="1514"/>
      <c r="B62" s="1514"/>
      <c r="C62" s="1514"/>
      <c r="D62" s="1515"/>
      <c r="E62" s="1515"/>
      <c r="F62" s="1515"/>
    </row>
    <row r="63" spans="1:6" ht="22.8" x14ac:dyDescent="0.4">
      <c r="A63" s="1514"/>
      <c r="B63" s="1514"/>
      <c r="C63" s="1514"/>
      <c r="D63" s="1515"/>
      <c r="E63" s="1515"/>
      <c r="F63" s="1515"/>
    </row>
    <row r="64" spans="1:6" ht="22.8" x14ac:dyDescent="0.4">
      <c r="A64" s="1514"/>
      <c r="B64" s="1514"/>
      <c r="C64" s="1514"/>
      <c r="D64" s="1515"/>
      <c r="E64" s="1515"/>
      <c r="F64" s="1515"/>
    </row>
    <row r="65" spans="1:6" ht="22.8" x14ac:dyDescent="0.4">
      <c r="A65" s="1514"/>
      <c r="B65" s="1514"/>
      <c r="C65" s="1514"/>
      <c r="D65" s="1515"/>
      <c r="E65" s="1515"/>
      <c r="F65" s="1515"/>
    </row>
    <row r="66" spans="1:6" ht="22.8" x14ac:dyDescent="0.4">
      <c r="A66" s="1514"/>
      <c r="B66" s="1514"/>
      <c r="C66" s="1514"/>
      <c r="D66" s="1515"/>
      <c r="E66" s="1515"/>
      <c r="F66" s="1515"/>
    </row>
    <row r="67" spans="1:6" ht="22.8" x14ac:dyDescent="0.4">
      <c r="A67" s="1514"/>
      <c r="B67" s="1514"/>
      <c r="C67" s="1514"/>
      <c r="D67" s="1515"/>
      <c r="E67" s="1515"/>
      <c r="F67" s="1515"/>
    </row>
    <row r="68" spans="1:6" ht="22.8" x14ac:dyDescent="0.4">
      <c r="A68" s="1514"/>
      <c r="B68" s="1514"/>
      <c r="C68" s="1514"/>
      <c r="D68" s="1515"/>
      <c r="E68" s="1515"/>
      <c r="F68" s="1515"/>
    </row>
    <row r="69" spans="1:6" ht="22.8" x14ac:dyDescent="0.4">
      <c r="A69" s="1514"/>
      <c r="B69" s="1514"/>
      <c r="C69" s="1514"/>
      <c r="D69" s="1515"/>
      <c r="E69" s="1515"/>
      <c r="F69" s="1515"/>
    </row>
    <row r="70" spans="1:6" ht="22.8" x14ac:dyDescent="0.4">
      <c r="A70" s="1514"/>
      <c r="B70" s="1514"/>
      <c r="C70" s="1514"/>
      <c r="D70" s="1515"/>
      <c r="E70" s="1515"/>
      <c r="F70" s="1515"/>
    </row>
    <row r="71" spans="1:6" ht="22.8" x14ac:dyDescent="0.4">
      <c r="A71" s="1514"/>
      <c r="B71" s="1514"/>
      <c r="C71" s="1514"/>
      <c r="D71" s="1515"/>
      <c r="E71" s="1515"/>
      <c r="F71" s="1515"/>
    </row>
    <row r="72" spans="1:6" ht="22.8" x14ac:dyDescent="0.4">
      <c r="A72" s="1514"/>
      <c r="B72" s="1514"/>
      <c r="C72" s="1514"/>
      <c r="D72" s="1515"/>
      <c r="E72" s="1515"/>
      <c r="F72" s="1515"/>
    </row>
    <row r="73" spans="1:6" ht="22.8" x14ac:dyDescent="0.4">
      <c r="A73" s="1514"/>
      <c r="B73" s="1514"/>
      <c r="C73" s="1514"/>
      <c r="D73" s="1515"/>
      <c r="E73" s="1515"/>
      <c r="F73" s="1515"/>
    </row>
    <row r="74" spans="1:6" ht="22.8" x14ac:dyDescent="0.4">
      <c r="A74" s="1514"/>
      <c r="B74" s="1514"/>
      <c r="C74" s="1514"/>
      <c r="D74" s="1515"/>
      <c r="E74" s="1515"/>
      <c r="F74" s="1515"/>
    </row>
    <row r="75" spans="1:6" ht="22.8" x14ac:dyDescent="0.4">
      <c r="A75" s="1514"/>
      <c r="B75" s="1514"/>
      <c r="C75" s="1514"/>
      <c r="D75" s="1515"/>
      <c r="E75" s="1515"/>
      <c r="F75" s="1515"/>
    </row>
    <row r="76" spans="1:6" ht="22.8" x14ac:dyDescent="0.4">
      <c r="A76" s="1514"/>
      <c r="B76" s="1514"/>
      <c r="C76" s="1514"/>
      <c r="D76" s="1515"/>
      <c r="E76" s="1515"/>
      <c r="F76" s="1515"/>
    </row>
    <row r="77" spans="1:6" ht="22.8" x14ac:dyDescent="0.4">
      <c r="A77" s="1514"/>
      <c r="B77" s="1514"/>
      <c r="C77" s="1514"/>
      <c r="D77" s="1515"/>
      <c r="E77" s="1515"/>
      <c r="F77" s="1515"/>
    </row>
    <row r="78" spans="1:6" ht="22.8" x14ac:dyDescent="0.4">
      <c r="A78" s="1514"/>
      <c r="B78" s="1514"/>
      <c r="C78" s="1514"/>
      <c r="D78" s="1515"/>
      <c r="E78" s="1515"/>
      <c r="F78" s="1515"/>
    </row>
    <row r="79" spans="1:6" ht="22.8" x14ac:dyDescent="0.4">
      <c r="A79" s="1514"/>
      <c r="B79" s="1514"/>
      <c r="C79" s="1514"/>
      <c r="D79" s="1515"/>
      <c r="E79" s="1515"/>
      <c r="F79" s="1515"/>
    </row>
    <row r="80" spans="1:6" ht="22.8" x14ac:dyDescent="0.4">
      <c r="A80" s="1514"/>
      <c r="B80" s="1514"/>
      <c r="C80" s="1514"/>
      <c r="D80" s="1515"/>
      <c r="E80" s="1515"/>
      <c r="F80" s="1515"/>
    </row>
    <row r="81" spans="1:6" ht="22.8" x14ac:dyDescent="0.4">
      <c r="A81" s="1514"/>
      <c r="B81" s="1514"/>
      <c r="C81" s="1514"/>
      <c r="D81" s="1515"/>
      <c r="E81" s="1515"/>
      <c r="F81" s="1515"/>
    </row>
    <row r="82" spans="1:6" ht="22.8" x14ac:dyDescent="0.4">
      <c r="A82" s="1514"/>
      <c r="B82" s="1514"/>
      <c r="C82" s="1514"/>
      <c r="D82" s="1515"/>
      <c r="E82" s="1515"/>
      <c r="F82" s="1515"/>
    </row>
    <row r="83" spans="1:6" ht="22.8" x14ac:dyDescent="0.4">
      <c r="A83" s="1514"/>
      <c r="B83" s="1514"/>
      <c r="C83" s="1514"/>
      <c r="D83" s="1515"/>
      <c r="E83" s="1515"/>
      <c r="F83" s="1515"/>
    </row>
    <row r="84" spans="1:6" ht="22.8" x14ac:dyDescent="0.4">
      <c r="A84" s="1514"/>
      <c r="B84" s="1514"/>
      <c r="C84" s="1514"/>
      <c r="D84" s="1515"/>
      <c r="E84" s="1515"/>
      <c r="F84" s="1515"/>
    </row>
    <row r="85" spans="1:6" ht="22.8" x14ac:dyDescent="0.4">
      <c r="A85" s="1514"/>
      <c r="B85" s="1514"/>
      <c r="C85" s="1514"/>
      <c r="D85" s="1515"/>
      <c r="E85" s="1515"/>
      <c r="F85" s="1515"/>
    </row>
    <row r="86" spans="1:6" ht="22.8" x14ac:dyDescent="0.4">
      <c r="A86" s="1514"/>
      <c r="B86" s="1514"/>
      <c r="C86" s="1514"/>
      <c r="D86" s="1515"/>
      <c r="E86" s="1515"/>
      <c r="F86" s="1515"/>
    </row>
    <row r="87" spans="1:6" ht="22.8" x14ac:dyDescent="0.4">
      <c r="A87" s="1514"/>
      <c r="B87" s="1514"/>
      <c r="C87" s="1514"/>
      <c r="D87" s="1515"/>
      <c r="E87" s="1515"/>
      <c r="F87" s="1515"/>
    </row>
    <row r="88" spans="1:6" ht="22.8" x14ac:dyDescent="0.4">
      <c r="A88" s="1514"/>
      <c r="B88" s="1514"/>
      <c r="C88" s="1514"/>
      <c r="D88" s="1515"/>
      <c r="E88" s="1515"/>
      <c r="F88" s="1515"/>
    </row>
    <row r="89" spans="1:6" ht="22.8" x14ac:dyDescent="0.4">
      <c r="A89" s="1514"/>
      <c r="B89" s="1514"/>
      <c r="C89" s="1514"/>
      <c r="D89" s="1515"/>
      <c r="E89" s="1515"/>
      <c r="F89" s="1515"/>
    </row>
    <row r="90" spans="1:6" ht="22.8" x14ac:dyDescent="0.4">
      <c r="A90" s="1514"/>
      <c r="B90" s="1514"/>
      <c r="C90" s="1514"/>
      <c r="D90" s="1515"/>
      <c r="E90" s="1515"/>
      <c r="F90" s="1515"/>
    </row>
    <row r="91" spans="1:6" ht="22.8" x14ac:dyDescent="0.4">
      <c r="A91" s="1514"/>
      <c r="B91" s="1514"/>
      <c r="C91" s="1514"/>
      <c r="D91" s="1515"/>
      <c r="E91" s="1515"/>
      <c r="F91" s="1515"/>
    </row>
    <row r="92" spans="1:6" ht="22.8" x14ac:dyDescent="0.4">
      <c r="A92" s="1514"/>
      <c r="B92" s="1514"/>
      <c r="C92" s="1514"/>
      <c r="D92" s="1515"/>
      <c r="E92" s="1515"/>
      <c r="F92" s="1515"/>
    </row>
    <row r="93" spans="1:6" ht="22.8" x14ac:dyDescent="0.4">
      <c r="A93" s="1514"/>
      <c r="B93" s="1514"/>
      <c r="C93" s="1514"/>
      <c r="D93" s="1515"/>
      <c r="E93" s="1515"/>
      <c r="F93" s="1515"/>
    </row>
    <row r="94" spans="1:6" ht="22.8" x14ac:dyDescent="0.4">
      <c r="A94" s="1514"/>
      <c r="B94" s="1514"/>
      <c r="C94" s="1514"/>
      <c r="D94" s="1515"/>
      <c r="E94" s="1515"/>
      <c r="F94" s="1515"/>
    </row>
    <row r="95" spans="1:6" ht="22.8" x14ac:dyDescent="0.4">
      <c r="A95" s="1514"/>
      <c r="B95" s="1514"/>
      <c r="C95" s="1514"/>
      <c r="D95" s="1515"/>
      <c r="E95" s="1515"/>
      <c r="F95" s="1515"/>
    </row>
    <row r="96" spans="1:6" ht="22.8" x14ac:dyDescent="0.4">
      <c r="A96" s="1514"/>
      <c r="B96" s="1514"/>
      <c r="C96" s="1514"/>
      <c r="D96" s="1515"/>
      <c r="E96" s="1515"/>
      <c r="F96" s="1515"/>
    </row>
    <row r="97" spans="1:6" ht="22.8" x14ac:dyDescent="0.4">
      <c r="A97" s="1514"/>
      <c r="B97" s="1514"/>
      <c r="C97" s="1514"/>
      <c r="D97" s="1515"/>
      <c r="E97" s="1515"/>
      <c r="F97" s="1515"/>
    </row>
    <row r="98" spans="1:6" ht="22.8" x14ac:dyDescent="0.4">
      <c r="A98" s="1514"/>
      <c r="B98" s="1514"/>
      <c r="C98" s="1514"/>
      <c r="D98" s="1515"/>
      <c r="E98" s="1515"/>
      <c r="F98" s="1515"/>
    </row>
    <row r="99" spans="1:6" ht="22.8" x14ac:dyDescent="0.4">
      <c r="A99" s="1514"/>
      <c r="B99" s="1514"/>
      <c r="C99" s="1514"/>
      <c r="D99" s="1515"/>
      <c r="E99" s="1515"/>
      <c r="F99" s="1515"/>
    </row>
    <row r="100" spans="1:6" ht="22.8" x14ac:dyDescent="0.4">
      <c r="A100" s="1514"/>
      <c r="B100" s="1514"/>
      <c r="C100" s="1514"/>
      <c r="D100" s="1515"/>
      <c r="E100" s="1515"/>
      <c r="F100" s="1515"/>
    </row>
    <row r="101" spans="1:6" ht="22.8" x14ac:dyDescent="0.4">
      <c r="A101" s="1514"/>
      <c r="B101" s="1514"/>
      <c r="C101" s="1514"/>
      <c r="D101" s="1515"/>
      <c r="E101" s="1515"/>
      <c r="F101" s="1515"/>
    </row>
    <row r="102" spans="1:6" ht="22.8" x14ac:dyDescent="0.4">
      <c r="A102" s="1514"/>
      <c r="B102" s="1514"/>
      <c r="C102" s="1514"/>
      <c r="D102" s="1515"/>
      <c r="E102" s="1515"/>
      <c r="F102" s="1515"/>
    </row>
    <row r="103" spans="1:6" ht="22.8" x14ac:dyDescent="0.4">
      <c r="A103" s="1514"/>
      <c r="B103" s="1514"/>
      <c r="C103" s="1514"/>
      <c r="D103" s="1515"/>
      <c r="E103" s="1515"/>
      <c r="F103" s="1515"/>
    </row>
    <row r="104" spans="1:6" ht="22.8" x14ac:dyDescent="0.4">
      <c r="A104" s="1514"/>
      <c r="B104" s="1514"/>
      <c r="C104" s="1514"/>
      <c r="D104" s="1515"/>
      <c r="E104" s="1515"/>
      <c r="F104" s="1515"/>
    </row>
    <row r="105" spans="1:6" ht="22.8" x14ac:dyDescent="0.4">
      <c r="A105" s="1514"/>
      <c r="B105" s="1514"/>
      <c r="C105" s="1514"/>
      <c r="D105" s="1515"/>
      <c r="E105" s="1515"/>
      <c r="F105" s="1515"/>
    </row>
    <row r="106" spans="1:6" ht="22.8" x14ac:dyDescent="0.4">
      <c r="A106" s="1514"/>
      <c r="B106" s="1514"/>
      <c r="C106" s="1514"/>
      <c r="D106" s="1515"/>
      <c r="E106" s="1515"/>
      <c r="F106" s="1515"/>
    </row>
    <row r="107" spans="1:6" ht="22.8" x14ac:dyDescent="0.4">
      <c r="A107" s="1514"/>
      <c r="B107" s="1514"/>
      <c r="C107" s="1514"/>
      <c r="D107" s="1515"/>
      <c r="E107" s="1515"/>
      <c r="F107" s="1515"/>
    </row>
    <row r="108" spans="1:6" ht="22.8" x14ac:dyDescent="0.4">
      <c r="A108" s="1514"/>
      <c r="B108" s="1514"/>
      <c r="C108" s="1514"/>
      <c r="D108" s="1515"/>
      <c r="E108" s="1515"/>
      <c r="F108" s="1515"/>
    </row>
    <row r="109" spans="1:6" ht="22.8" x14ac:dyDescent="0.4">
      <c r="A109" s="1514"/>
      <c r="B109" s="1514"/>
      <c r="C109" s="1514"/>
      <c r="D109" s="1515"/>
      <c r="E109" s="1515"/>
      <c r="F109" s="1515"/>
    </row>
    <row r="110" spans="1:6" ht="22.8" x14ac:dyDescent="0.4">
      <c r="A110" s="1514"/>
      <c r="B110" s="1514"/>
      <c r="C110" s="1514"/>
      <c r="D110" s="1515"/>
      <c r="E110" s="1515"/>
      <c r="F110" s="1515"/>
    </row>
    <row r="111" spans="1:6" ht="22.8" x14ac:dyDescent="0.4">
      <c r="A111" s="1514"/>
      <c r="B111" s="1514"/>
      <c r="C111" s="1514"/>
      <c r="D111" s="1515"/>
      <c r="E111" s="1515"/>
      <c r="F111" s="1515"/>
    </row>
    <row r="112" spans="1:6" ht="22.8" x14ac:dyDescent="0.4">
      <c r="A112" s="1514"/>
      <c r="B112" s="1514"/>
      <c r="C112" s="1514"/>
      <c r="D112" s="1515"/>
      <c r="E112" s="1515"/>
      <c r="F112" s="1515"/>
    </row>
    <row r="113" spans="1:6" ht="22.8" x14ac:dyDescent="0.4">
      <c r="A113" s="1514"/>
      <c r="B113" s="1514"/>
      <c r="C113" s="1514"/>
      <c r="D113" s="1515"/>
      <c r="E113" s="1515"/>
      <c r="F113" s="1515"/>
    </row>
    <row r="114" spans="1:6" ht="22.8" x14ac:dyDescent="0.4">
      <c r="A114" s="1514"/>
      <c r="B114" s="1514"/>
      <c r="C114" s="1514"/>
      <c r="D114" s="1515"/>
      <c r="E114" s="1515"/>
      <c r="F114" s="1515"/>
    </row>
    <row r="115" spans="1:6" ht="22.8" x14ac:dyDescent="0.4">
      <c r="A115" s="1514"/>
      <c r="B115" s="1514"/>
      <c r="C115" s="1514"/>
      <c r="D115" s="1515"/>
      <c r="E115" s="1515"/>
      <c r="F115" s="1515"/>
    </row>
    <row r="116" spans="1:6" ht="22.8" x14ac:dyDescent="0.4">
      <c r="A116" s="1514"/>
      <c r="B116" s="1514"/>
      <c r="C116" s="1514"/>
      <c r="D116" s="1515"/>
      <c r="E116" s="1515"/>
      <c r="F116" s="1515"/>
    </row>
    <row r="117" spans="1:6" ht="22.8" x14ac:dyDescent="0.4">
      <c r="A117" s="1514"/>
      <c r="B117" s="1514"/>
      <c r="C117" s="1514"/>
      <c r="D117" s="1515"/>
      <c r="E117" s="1515"/>
      <c r="F117" s="1515"/>
    </row>
    <row r="118" spans="1:6" ht="22.8" x14ac:dyDescent="0.4">
      <c r="A118" s="1514"/>
      <c r="B118" s="1514"/>
      <c r="C118" s="1514"/>
      <c r="D118" s="1515"/>
      <c r="E118" s="1515"/>
      <c r="F118" s="1515"/>
    </row>
    <row r="119" spans="1:6" ht="22.8" x14ac:dyDescent="0.4">
      <c r="A119" s="1514"/>
      <c r="B119" s="1514"/>
      <c r="C119" s="1514"/>
      <c r="D119" s="1515"/>
      <c r="E119" s="1515"/>
      <c r="F119" s="1515"/>
    </row>
    <row r="120" spans="1:6" ht="22.8" x14ac:dyDescent="0.4">
      <c r="A120" s="1514"/>
      <c r="B120" s="1514"/>
      <c r="C120" s="1514"/>
      <c r="D120" s="1515"/>
      <c r="E120" s="1515"/>
      <c r="F120" s="1515"/>
    </row>
    <row r="121" spans="1:6" ht="22.8" x14ac:dyDescent="0.4">
      <c r="A121" s="1514"/>
      <c r="B121" s="1514"/>
      <c r="C121" s="1514"/>
      <c r="D121" s="1515"/>
      <c r="E121" s="1515"/>
      <c r="F121" s="1515"/>
    </row>
    <row r="122" spans="1:6" ht="22.8" x14ac:dyDescent="0.4">
      <c r="A122" s="1514"/>
      <c r="B122" s="1514"/>
      <c r="C122" s="1514"/>
      <c r="D122" s="1515"/>
      <c r="E122" s="1515"/>
      <c r="F122" s="1515"/>
    </row>
    <row r="123" spans="1:6" ht="22.8" x14ac:dyDescent="0.4">
      <c r="A123" s="1514"/>
      <c r="B123" s="1514"/>
      <c r="C123" s="1514"/>
      <c r="D123" s="1515"/>
      <c r="E123" s="1515"/>
      <c r="F123" s="1515"/>
    </row>
    <row r="124" spans="1:6" ht="22.8" x14ac:dyDescent="0.4">
      <c r="A124" s="1514"/>
      <c r="B124" s="1514"/>
      <c r="C124" s="1514"/>
      <c r="D124" s="1515"/>
      <c r="E124" s="1515"/>
      <c r="F124" s="1515"/>
    </row>
    <row r="125" spans="1:6" ht="22.8" x14ac:dyDescent="0.4">
      <c r="A125" s="1514"/>
      <c r="B125" s="1514"/>
      <c r="C125" s="1514"/>
      <c r="D125" s="1515"/>
      <c r="E125" s="1515"/>
      <c r="F125" s="1515"/>
    </row>
    <row r="126" spans="1:6" ht="22.8" x14ac:dyDescent="0.4">
      <c r="A126" s="1514"/>
      <c r="B126" s="1514"/>
      <c r="C126" s="1514"/>
      <c r="D126" s="1515"/>
      <c r="E126" s="1515"/>
      <c r="F126" s="1515"/>
    </row>
    <row r="127" spans="1:6" ht="22.8" x14ac:dyDescent="0.4">
      <c r="A127" s="1514"/>
      <c r="B127" s="1514"/>
      <c r="C127" s="1514"/>
      <c r="D127" s="1515"/>
      <c r="E127" s="1515"/>
      <c r="F127" s="1515"/>
    </row>
    <row r="128" spans="1:6" ht="22.8" x14ac:dyDescent="0.4">
      <c r="A128" s="1514"/>
      <c r="B128" s="1514"/>
      <c r="C128" s="1514"/>
      <c r="D128" s="1515"/>
      <c r="E128" s="1515"/>
      <c r="F128" s="1515"/>
    </row>
    <row r="129" spans="1:6" ht="22.8" x14ac:dyDescent="0.4">
      <c r="A129" s="1514"/>
      <c r="B129" s="1514"/>
      <c r="C129" s="1514"/>
      <c r="D129" s="1515"/>
      <c r="E129" s="1515"/>
      <c r="F129" s="1515"/>
    </row>
    <row r="130" spans="1:6" ht="22.8" x14ac:dyDescent="0.4">
      <c r="A130" s="1514"/>
      <c r="B130" s="1514"/>
      <c r="C130" s="1514"/>
      <c r="D130" s="1515"/>
      <c r="E130" s="1515"/>
      <c r="F130" s="1515"/>
    </row>
    <row r="131" spans="1:6" ht="22.8" x14ac:dyDescent="0.4">
      <c r="A131" s="1514"/>
      <c r="B131" s="1514"/>
      <c r="C131" s="1514"/>
      <c r="D131" s="1515"/>
      <c r="E131" s="1515"/>
      <c r="F131" s="1515"/>
    </row>
    <row r="132" spans="1:6" ht="22.8" x14ac:dyDescent="0.4">
      <c r="A132" s="1514"/>
      <c r="B132" s="1514"/>
      <c r="C132" s="1514"/>
      <c r="D132" s="1515"/>
      <c r="E132" s="1515"/>
      <c r="F132" s="1515"/>
    </row>
    <row r="133" spans="1:6" ht="22.8" x14ac:dyDescent="0.4">
      <c r="A133" s="1514"/>
      <c r="B133" s="1514"/>
      <c r="C133" s="1514"/>
      <c r="D133" s="1515"/>
      <c r="E133" s="1515"/>
      <c r="F133" s="1515"/>
    </row>
    <row r="134" spans="1:6" ht="22.8" x14ac:dyDescent="0.4">
      <c r="A134" s="1514"/>
      <c r="B134" s="1514"/>
      <c r="C134" s="1514"/>
      <c r="D134" s="1515"/>
      <c r="E134" s="1515"/>
      <c r="F134" s="1515"/>
    </row>
    <row r="135" spans="1:6" ht="22.8" x14ac:dyDescent="0.4">
      <c r="A135" s="1514"/>
      <c r="B135" s="1514"/>
      <c r="C135" s="1514"/>
      <c r="D135" s="1515"/>
      <c r="E135" s="1515"/>
      <c r="F135" s="1515"/>
    </row>
    <row r="136" spans="1:6" ht="22.8" x14ac:dyDescent="0.4">
      <c r="A136" s="1514"/>
      <c r="B136" s="1514"/>
      <c r="C136" s="1514"/>
      <c r="D136" s="1515"/>
      <c r="E136" s="1515"/>
      <c r="F136" s="1515"/>
    </row>
    <row r="137" spans="1:6" ht="22.8" x14ac:dyDescent="0.4">
      <c r="A137" s="1514"/>
      <c r="B137" s="1514"/>
      <c r="C137" s="1514"/>
      <c r="D137" s="1515"/>
      <c r="E137" s="1515"/>
      <c r="F137" s="1515"/>
    </row>
    <row r="138" spans="1:6" ht="22.8" x14ac:dyDescent="0.4">
      <c r="A138" s="1514"/>
      <c r="B138" s="1514"/>
      <c r="C138" s="1514"/>
      <c r="D138" s="1515"/>
      <c r="E138" s="1515"/>
      <c r="F138" s="1515"/>
    </row>
    <row r="139" spans="1:6" ht="22.8" x14ac:dyDescent="0.4">
      <c r="A139" s="1514"/>
      <c r="B139" s="1514"/>
      <c r="C139" s="1514"/>
      <c r="D139" s="1515"/>
      <c r="E139" s="1515"/>
      <c r="F139" s="1515"/>
    </row>
    <row r="140" spans="1:6" ht="22.8" x14ac:dyDescent="0.4">
      <c r="A140" s="1514"/>
      <c r="B140" s="1514"/>
      <c r="C140" s="1514"/>
      <c r="D140" s="1515"/>
      <c r="E140" s="1515"/>
      <c r="F140" s="1515"/>
    </row>
    <row r="141" spans="1:6" ht="22.8" x14ac:dyDescent="0.4">
      <c r="A141" s="1514"/>
      <c r="B141" s="1514"/>
      <c r="C141" s="1514"/>
      <c r="D141" s="1515"/>
      <c r="E141" s="1515"/>
      <c r="F141" s="1515"/>
    </row>
    <row r="142" spans="1:6" ht="22.8" x14ac:dyDescent="0.4">
      <c r="A142" s="1514"/>
      <c r="B142" s="1514"/>
      <c r="C142" s="1514"/>
      <c r="D142" s="1515"/>
      <c r="E142" s="1515"/>
      <c r="F142" s="1515"/>
    </row>
    <row r="143" spans="1:6" ht="22.8" x14ac:dyDescent="0.4">
      <c r="A143" s="1514"/>
      <c r="B143" s="1514"/>
      <c r="C143" s="1514"/>
      <c r="D143" s="1515"/>
      <c r="E143" s="1515"/>
      <c r="F143" s="1515"/>
    </row>
    <row r="144" spans="1:6" ht="22.8" x14ac:dyDescent="0.4">
      <c r="A144" s="1514"/>
      <c r="B144" s="1514"/>
      <c r="C144" s="1514"/>
      <c r="D144" s="1515"/>
      <c r="E144" s="1515"/>
      <c r="F144" s="1515"/>
    </row>
    <row r="145" spans="1:6" ht="22.8" x14ac:dyDescent="0.4">
      <c r="A145" s="1514"/>
      <c r="B145" s="1514"/>
      <c r="C145" s="1514"/>
      <c r="D145" s="1515"/>
      <c r="E145" s="1515"/>
      <c r="F145" s="1515"/>
    </row>
    <row r="146" spans="1:6" ht="22.8" x14ac:dyDescent="0.4">
      <c r="A146" s="1514"/>
      <c r="B146" s="1514"/>
      <c r="C146" s="1514"/>
      <c r="D146" s="1515"/>
      <c r="E146" s="1515"/>
      <c r="F146" s="1515"/>
    </row>
    <row r="147" spans="1:6" ht="22.8" x14ac:dyDescent="0.4">
      <c r="A147" s="1514"/>
      <c r="B147" s="1514"/>
      <c r="C147" s="1514"/>
      <c r="D147" s="1515"/>
      <c r="E147" s="1515"/>
      <c r="F147" s="1515"/>
    </row>
    <row r="148" spans="1:6" ht="22.8" x14ac:dyDescent="0.4">
      <c r="A148" s="1514"/>
      <c r="B148" s="1514"/>
      <c r="C148" s="1514"/>
      <c r="D148" s="1515"/>
      <c r="E148" s="1515"/>
      <c r="F148" s="1515"/>
    </row>
    <row r="149" spans="1:6" ht="22.8" x14ac:dyDescent="0.4">
      <c r="A149" s="1514"/>
      <c r="B149" s="1514"/>
      <c r="C149" s="1514"/>
      <c r="D149" s="1515"/>
      <c r="E149" s="1515"/>
      <c r="F149" s="1515"/>
    </row>
    <row r="150" spans="1:6" ht="22.8" x14ac:dyDescent="0.4">
      <c r="A150" s="1514"/>
      <c r="B150" s="1514"/>
      <c r="C150" s="1514"/>
      <c r="D150" s="1515"/>
      <c r="E150" s="1515"/>
      <c r="F150" s="1515"/>
    </row>
    <row r="151" spans="1:6" ht="22.8" x14ac:dyDescent="0.4">
      <c r="A151" s="1514"/>
      <c r="B151" s="1514"/>
      <c r="C151" s="1514"/>
      <c r="D151" s="1515"/>
      <c r="E151" s="1515"/>
      <c r="F151" s="1515"/>
    </row>
    <row r="152" spans="1:6" ht="22.8" x14ac:dyDescent="0.4">
      <c r="A152" s="1514"/>
      <c r="B152" s="1514"/>
      <c r="C152" s="1514"/>
      <c r="D152" s="1515"/>
      <c r="E152" s="1515"/>
      <c r="F152" s="1515"/>
    </row>
    <row r="153" spans="1:6" ht="22.8" x14ac:dyDescent="0.4">
      <c r="A153" s="1514"/>
      <c r="B153" s="1514"/>
      <c r="C153" s="1514"/>
      <c r="D153" s="1515"/>
      <c r="E153" s="1515"/>
      <c r="F153" s="1515"/>
    </row>
    <row r="154" spans="1:6" ht="22.8" x14ac:dyDescent="0.4">
      <c r="A154" s="1514"/>
      <c r="B154" s="1514"/>
      <c r="C154" s="1514"/>
      <c r="D154" s="1515"/>
      <c r="E154" s="1515"/>
      <c r="F154" s="1515"/>
    </row>
    <row r="155" spans="1:6" ht="22.8" x14ac:dyDescent="0.4">
      <c r="A155" s="1514"/>
      <c r="B155" s="1514"/>
      <c r="C155" s="1514"/>
      <c r="D155" s="1515"/>
      <c r="E155" s="1515"/>
      <c r="F155" s="1515"/>
    </row>
    <row r="156" spans="1:6" ht="22.8" x14ac:dyDescent="0.4">
      <c r="A156" s="1514"/>
      <c r="B156" s="1514"/>
      <c r="C156" s="1514"/>
      <c r="D156" s="1515"/>
      <c r="E156" s="1515"/>
      <c r="F156" s="1515"/>
    </row>
    <row r="157" spans="1:6" ht="22.8" x14ac:dyDescent="0.4">
      <c r="A157" s="1514"/>
      <c r="B157" s="1514"/>
      <c r="C157" s="1514"/>
      <c r="D157" s="1515"/>
      <c r="E157" s="1515"/>
      <c r="F157" s="1515"/>
    </row>
    <row r="158" spans="1:6" ht="22.8" x14ac:dyDescent="0.4">
      <c r="A158" s="1514"/>
      <c r="B158" s="1514"/>
      <c r="C158" s="1514"/>
      <c r="D158" s="1515"/>
      <c r="E158" s="1515"/>
      <c r="F158" s="1515"/>
    </row>
    <row r="159" spans="1:6" ht="22.8" x14ac:dyDescent="0.4">
      <c r="A159" s="1514"/>
      <c r="B159" s="1514"/>
      <c r="C159" s="1514"/>
      <c r="D159" s="1515"/>
      <c r="E159" s="1515"/>
      <c r="F159" s="1515"/>
    </row>
    <row r="160" spans="1:6" ht="22.8" x14ac:dyDescent="0.4">
      <c r="A160" s="1514"/>
      <c r="B160" s="1514"/>
      <c r="C160" s="1514"/>
      <c r="D160" s="1515"/>
      <c r="E160" s="1515"/>
      <c r="F160" s="1515"/>
    </row>
    <row r="161" spans="1:6" ht="22.8" x14ac:dyDescent="0.4">
      <c r="A161" s="1514"/>
      <c r="B161" s="1514"/>
      <c r="C161" s="1514"/>
      <c r="D161" s="1515"/>
      <c r="E161" s="1515"/>
      <c r="F161" s="1515"/>
    </row>
    <row r="162" spans="1:6" ht="22.8" x14ac:dyDescent="0.4">
      <c r="A162" s="1514"/>
      <c r="B162" s="1514"/>
      <c r="C162" s="1514"/>
      <c r="D162" s="1515"/>
      <c r="E162" s="1515"/>
      <c r="F162" s="1515"/>
    </row>
    <row r="163" spans="1:6" ht="22.8" x14ac:dyDescent="0.4">
      <c r="A163" s="1514"/>
      <c r="B163" s="1514"/>
      <c r="C163" s="1514"/>
      <c r="D163" s="1515"/>
      <c r="E163" s="1515"/>
      <c r="F163" s="1515"/>
    </row>
    <row r="164" spans="1:6" ht="22.8" x14ac:dyDescent="0.4">
      <c r="A164" s="1514"/>
      <c r="B164" s="1514"/>
      <c r="C164" s="1514"/>
      <c r="D164" s="1515"/>
      <c r="E164" s="1515"/>
      <c r="F164" s="1515"/>
    </row>
    <row r="165" spans="1:6" ht="22.8" x14ac:dyDescent="0.4">
      <c r="A165" s="1514"/>
      <c r="B165" s="1514"/>
      <c r="C165" s="1514"/>
      <c r="D165" s="1515"/>
      <c r="E165" s="1515"/>
      <c r="F165" s="1515"/>
    </row>
    <row r="166" spans="1:6" ht="22.8" x14ac:dyDescent="0.4">
      <c r="A166" s="1514"/>
      <c r="B166" s="1514"/>
      <c r="C166" s="1514"/>
      <c r="D166" s="1515"/>
      <c r="E166" s="1515"/>
      <c r="F166" s="1515"/>
    </row>
    <row r="167" spans="1:6" ht="22.8" x14ac:dyDescent="0.4">
      <c r="A167" s="1514"/>
      <c r="B167" s="1514"/>
      <c r="C167" s="1514"/>
      <c r="D167" s="1515"/>
      <c r="E167" s="1515"/>
      <c r="F167" s="1515"/>
    </row>
    <row r="168" spans="1:6" ht="22.8" x14ac:dyDescent="0.4">
      <c r="A168" s="1514"/>
      <c r="B168" s="1514"/>
      <c r="C168" s="1514"/>
      <c r="D168" s="1515"/>
      <c r="E168" s="1515"/>
      <c r="F168" s="1515"/>
    </row>
    <row r="169" spans="1:6" ht="22.8" x14ac:dyDescent="0.4">
      <c r="A169" s="1514"/>
      <c r="B169" s="1514"/>
      <c r="C169" s="1514"/>
      <c r="D169" s="1515"/>
      <c r="E169" s="1515"/>
      <c r="F169" s="1515"/>
    </row>
    <row r="170" spans="1:6" ht="22.8" x14ac:dyDescent="0.4">
      <c r="A170" s="1514"/>
      <c r="B170" s="1514"/>
      <c r="C170" s="1514"/>
      <c r="D170" s="1515"/>
      <c r="E170" s="1515"/>
      <c r="F170" s="1515"/>
    </row>
    <row r="171" spans="1:6" ht="22.8" x14ac:dyDescent="0.4">
      <c r="A171" s="1514"/>
      <c r="B171" s="1514"/>
      <c r="C171" s="1514"/>
      <c r="D171" s="1515"/>
      <c r="E171" s="1515"/>
      <c r="F171" s="1515"/>
    </row>
    <row r="172" spans="1:6" ht="22.8" x14ac:dyDescent="0.4">
      <c r="A172" s="1514"/>
      <c r="B172" s="1514"/>
      <c r="C172" s="1514"/>
      <c r="D172" s="1515"/>
      <c r="E172" s="1515"/>
      <c r="F172" s="1515"/>
    </row>
    <row r="173" spans="1:6" ht="22.8" x14ac:dyDescent="0.4">
      <c r="A173" s="1514"/>
      <c r="B173" s="1514"/>
      <c r="C173" s="1514"/>
      <c r="D173" s="1515"/>
      <c r="E173" s="1515"/>
      <c r="F173" s="1515"/>
    </row>
    <row r="174" spans="1:6" ht="22.8" x14ac:dyDescent="0.4">
      <c r="A174" s="1514"/>
      <c r="B174" s="1514"/>
      <c r="C174" s="1514"/>
      <c r="D174" s="1515"/>
      <c r="E174" s="1515"/>
      <c r="F174" s="1515"/>
    </row>
    <row r="175" spans="1:6" ht="22.8" x14ac:dyDescent="0.4">
      <c r="A175" s="1514"/>
      <c r="B175" s="1514"/>
      <c r="C175" s="1514"/>
      <c r="D175" s="1515"/>
      <c r="E175" s="1515"/>
      <c r="F175" s="1515"/>
    </row>
    <row r="176" spans="1:6" ht="22.8" x14ac:dyDescent="0.4">
      <c r="A176" s="1514"/>
      <c r="B176" s="1514"/>
      <c r="C176" s="1514"/>
      <c r="D176" s="1515"/>
      <c r="E176" s="1515"/>
      <c r="F176" s="1515"/>
    </row>
    <row r="177" spans="1:6" ht="22.8" x14ac:dyDescent="0.4">
      <c r="A177" s="1514"/>
      <c r="B177" s="1514"/>
      <c r="C177" s="1514"/>
      <c r="D177" s="1515"/>
      <c r="E177" s="1515"/>
      <c r="F177" s="1515"/>
    </row>
    <row r="178" spans="1:6" ht="22.8" x14ac:dyDescent="0.4">
      <c r="A178" s="1514"/>
      <c r="B178" s="1514"/>
      <c r="C178" s="1514"/>
      <c r="D178" s="1515"/>
      <c r="E178" s="1515"/>
      <c r="F178" s="1515"/>
    </row>
    <row r="179" spans="1:6" ht="22.8" x14ac:dyDescent="0.4">
      <c r="A179" s="1514"/>
      <c r="B179" s="1514"/>
      <c r="C179" s="1514"/>
      <c r="D179" s="1515"/>
      <c r="E179" s="1515"/>
      <c r="F179" s="1515"/>
    </row>
    <row r="180" spans="1:6" ht="22.8" x14ac:dyDescent="0.4">
      <c r="A180" s="1514"/>
      <c r="B180" s="1514"/>
      <c r="C180" s="1514"/>
      <c r="D180" s="1515"/>
      <c r="E180" s="1515"/>
      <c r="F180" s="1515"/>
    </row>
    <row r="181" spans="1:6" ht="22.8" x14ac:dyDescent="0.4">
      <c r="A181" s="1514"/>
      <c r="B181" s="1514"/>
      <c r="C181" s="1514"/>
      <c r="D181" s="1515"/>
      <c r="E181" s="1515"/>
      <c r="F181" s="1515"/>
    </row>
    <row r="182" spans="1:6" ht="22.8" x14ac:dyDescent="0.4">
      <c r="A182" s="1514"/>
      <c r="B182" s="1514"/>
      <c r="C182" s="1514"/>
      <c r="D182" s="1515"/>
      <c r="E182" s="1515"/>
      <c r="F182" s="1515"/>
    </row>
    <row r="183" spans="1:6" ht="22.8" x14ac:dyDescent="0.4">
      <c r="A183" s="1514"/>
      <c r="B183" s="1514"/>
      <c r="C183" s="1514"/>
      <c r="D183" s="1515"/>
      <c r="E183" s="1515"/>
      <c r="F183" s="1515"/>
    </row>
    <row r="184" spans="1:6" ht="22.8" x14ac:dyDescent="0.4">
      <c r="A184" s="1514"/>
      <c r="B184" s="1514"/>
      <c r="C184" s="1514"/>
      <c r="D184" s="1515"/>
      <c r="E184" s="1515"/>
      <c r="F184" s="1515"/>
    </row>
    <row r="185" spans="1:6" ht="22.8" x14ac:dyDescent="0.4">
      <c r="A185" s="1514"/>
      <c r="B185" s="1514"/>
      <c r="C185" s="1514"/>
      <c r="D185" s="1515"/>
      <c r="E185" s="1515"/>
      <c r="F185" s="1515"/>
    </row>
    <row r="186" spans="1:6" ht="22.8" x14ac:dyDescent="0.4">
      <c r="A186" s="1514"/>
      <c r="B186" s="1514"/>
      <c r="C186" s="1514"/>
      <c r="D186" s="1515"/>
      <c r="E186" s="1515"/>
      <c r="F186" s="1515"/>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BreakPreview" zoomScale="75" zoomScaleNormal="75" zoomScaleSheetLayoutView="75" workbookViewId="0">
      <selection activeCell="I8" sqref="I8"/>
    </sheetView>
  </sheetViews>
  <sheetFormatPr defaultColWidth="9" defaultRowHeight="15.6" x14ac:dyDescent="0.3"/>
  <cols>
    <col min="1" max="1" width="12.21875" style="1507" customWidth="1"/>
    <col min="2" max="3" width="11.6640625" style="1507" customWidth="1"/>
    <col min="4" max="6" width="11.6640625" style="1511" customWidth="1"/>
    <col min="7" max="12" width="11.6640625" style="1507" customWidth="1"/>
    <col min="13" max="256" width="9" style="1507"/>
    <col min="257" max="257" width="12.21875" style="1507" customWidth="1"/>
    <col min="258" max="268" width="11.6640625" style="1507" customWidth="1"/>
    <col min="269" max="512" width="9" style="1507"/>
    <col min="513" max="513" width="12.21875" style="1507" customWidth="1"/>
    <col min="514" max="524" width="11.6640625" style="1507" customWidth="1"/>
    <col min="525" max="768" width="9" style="1507"/>
    <col min="769" max="769" width="12.21875" style="1507" customWidth="1"/>
    <col min="770" max="780" width="11.6640625" style="1507" customWidth="1"/>
    <col min="781" max="1024" width="9" style="1507"/>
    <col min="1025" max="1025" width="12.21875" style="1507" customWidth="1"/>
    <col min="1026" max="1036" width="11.6640625" style="1507" customWidth="1"/>
    <col min="1037" max="1280" width="9" style="1507"/>
    <col min="1281" max="1281" width="12.21875" style="1507" customWidth="1"/>
    <col min="1282" max="1292" width="11.6640625" style="1507" customWidth="1"/>
    <col min="1293" max="1536" width="9" style="1507"/>
    <col min="1537" max="1537" width="12.21875" style="1507" customWidth="1"/>
    <col min="1538" max="1548" width="11.6640625" style="1507" customWidth="1"/>
    <col min="1549" max="1792" width="9" style="1507"/>
    <col min="1793" max="1793" width="12.21875" style="1507" customWidth="1"/>
    <col min="1794" max="1804" width="11.6640625" style="1507" customWidth="1"/>
    <col min="1805" max="2048" width="9" style="1507"/>
    <col min="2049" max="2049" width="12.21875" style="1507" customWidth="1"/>
    <col min="2050" max="2060" width="11.6640625" style="1507" customWidth="1"/>
    <col min="2061" max="2304" width="9" style="1507"/>
    <col min="2305" max="2305" width="12.21875" style="1507" customWidth="1"/>
    <col min="2306" max="2316" width="11.6640625" style="1507" customWidth="1"/>
    <col min="2317" max="2560" width="9" style="1507"/>
    <col min="2561" max="2561" width="12.21875" style="1507" customWidth="1"/>
    <col min="2562" max="2572" width="11.6640625" style="1507" customWidth="1"/>
    <col min="2573" max="2816" width="9" style="1507"/>
    <col min="2817" max="2817" width="12.21875" style="1507" customWidth="1"/>
    <col min="2818" max="2828" width="11.6640625" style="1507" customWidth="1"/>
    <col min="2829" max="3072" width="9" style="1507"/>
    <col min="3073" max="3073" width="12.21875" style="1507" customWidth="1"/>
    <col min="3074" max="3084" width="11.6640625" style="1507" customWidth="1"/>
    <col min="3085" max="3328" width="9" style="1507"/>
    <col min="3329" max="3329" width="12.21875" style="1507" customWidth="1"/>
    <col min="3330" max="3340" width="11.6640625" style="1507" customWidth="1"/>
    <col min="3341" max="3584" width="9" style="1507"/>
    <col min="3585" max="3585" width="12.21875" style="1507" customWidth="1"/>
    <col min="3586" max="3596" width="11.6640625" style="1507" customWidth="1"/>
    <col min="3597" max="3840" width="9" style="1507"/>
    <col min="3841" max="3841" width="12.21875" style="1507" customWidth="1"/>
    <col min="3842" max="3852" width="11.6640625" style="1507" customWidth="1"/>
    <col min="3853" max="4096" width="9" style="1507"/>
    <col min="4097" max="4097" width="12.21875" style="1507" customWidth="1"/>
    <col min="4098" max="4108" width="11.6640625" style="1507" customWidth="1"/>
    <col min="4109" max="4352" width="9" style="1507"/>
    <col min="4353" max="4353" width="12.21875" style="1507" customWidth="1"/>
    <col min="4354" max="4364" width="11.6640625" style="1507" customWidth="1"/>
    <col min="4365" max="4608" width="9" style="1507"/>
    <col min="4609" max="4609" width="12.21875" style="1507" customWidth="1"/>
    <col min="4610" max="4620" width="11.6640625" style="1507" customWidth="1"/>
    <col min="4621" max="4864" width="9" style="1507"/>
    <col min="4865" max="4865" width="12.21875" style="1507" customWidth="1"/>
    <col min="4866" max="4876" width="11.6640625" style="1507" customWidth="1"/>
    <col min="4877" max="5120" width="9" style="1507"/>
    <col min="5121" max="5121" width="12.21875" style="1507" customWidth="1"/>
    <col min="5122" max="5132" width="11.6640625" style="1507" customWidth="1"/>
    <col min="5133" max="5376" width="9" style="1507"/>
    <col min="5377" max="5377" width="12.21875" style="1507" customWidth="1"/>
    <col min="5378" max="5388" width="11.6640625" style="1507" customWidth="1"/>
    <col min="5389" max="5632" width="9" style="1507"/>
    <col min="5633" max="5633" width="12.21875" style="1507" customWidth="1"/>
    <col min="5634" max="5644" width="11.6640625" style="1507" customWidth="1"/>
    <col min="5645" max="5888" width="9" style="1507"/>
    <col min="5889" max="5889" width="12.21875" style="1507" customWidth="1"/>
    <col min="5890" max="5900" width="11.6640625" style="1507" customWidth="1"/>
    <col min="5901" max="6144" width="9" style="1507"/>
    <col min="6145" max="6145" width="12.21875" style="1507" customWidth="1"/>
    <col min="6146" max="6156" width="11.6640625" style="1507" customWidth="1"/>
    <col min="6157" max="6400" width="9" style="1507"/>
    <col min="6401" max="6401" width="12.21875" style="1507" customWidth="1"/>
    <col min="6402" max="6412" width="11.6640625" style="1507" customWidth="1"/>
    <col min="6413" max="6656" width="9" style="1507"/>
    <col min="6657" max="6657" width="12.21875" style="1507" customWidth="1"/>
    <col min="6658" max="6668" width="11.6640625" style="1507" customWidth="1"/>
    <col min="6669" max="6912" width="9" style="1507"/>
    <col min="6913" max="6913" width="12.21875" style="1507" customWidth="1"/>
    <col min="6914" max="6924" width="11.6640625" style="1507" customWidth="1"/>
    <col min="6925" max="7168" width="9" style="1507"/>
    <col min="7169" max="7169" width="12.21875" style="1507" customWidth="1"/>
    <col min="7170" max="7180" width="11.6640625" style="1507" customWidth="1"/>
    <col min="7181" max="7424" width="9" style="1507"/>
    <col min="7425" max="7425" width="12.21875" style="1507" customWidth="1"/>
    <col min="7426" max="7436" width="11.6640625" style="1507" customWidth="1"/>
    <col min="7437" max="7680" width="9" style="1507"/>
    <col min="7681" max="7681" width="12.21875" style="1507" customWidth="1"/>
    <col min="7682" max="7692" width="11.6640625" style="1507" customWidth="1"/>
    <col min="7693" max="7936" width="9" style="1507"/>
    <col min="7937" max="7937" width="12.21875" style="1507" customWidth="1"/>
    <col min="7938" max="7948" width="11.6640625" style="1507" customWidth="1"/>
    <col min="7949" max="8192" width="9" style="1507"/>
    <col min="8193" max="8193" width="12.21875" style="1507" customWidth="1"/>
    <col min="8194" max="8204" width="11.6640625" style="1507" customWidth="1"/>
    <col min="8205" max="8448" width="9" style="1507"/>
    <col min="8449" max="8449" width="12.21875" style="1507" customWidth="1"/>
    <col min="8450" max="8460" width="11.6640625" style="1507" customWidth="1"/>
    <col min="8461" max="8704" width="9" style="1507"/>
    <col min="8705" max="8705" width="12.21875" style="1507" customWidth="1"/>
    <col min="8706" max="8716" width="11.6640625" style="1507" customWidth="1"/>
    <col min="8717" max="8960" width="9" style="1507"/>
    <col min="8961" max="8961" width="12.21875" style="1507" customWidth="1"/>
    <col min="8962" max="8972" width="11.6640625" style="1507" customWidth="1"/>
    <col min="8973" max="9216" width="9" style="1507"/>
    <col min="9217" max="9217" width="12.21875" style="1507" customWidth="1"/>
    <col min="9218" max="9228" width="11.6640625" style="1507" customWidth="1"/>
    <col min="9229" max="9472" width="9" style="1507"/>
    <col min="9473" max="9473" width="12.21875" style="1507" customWidth="1"/>
    <col min="9474" max="9484" width="11.6640625" style="1507" customWidth="1"/>
    <col min="9485" max="9728" width="9" style="1507"/>
    <col min="9729" max="9729" width="12.21875" style="1507" customWidth="1"/>
    <col min="9730" max="9740" width="11.6640625" style="1507" customWidth="1"/>
    <col min="9741" max="9984" width="9" style="1507"/>
    <col min="9985" max="9985" width="12.21875" style="1507" customWidth="1"/>
    <col min="9986" max="9996" width="11.6640625" style="1507" customWidth="1"/>
    <col min="9997" max="10240" width="9" style="1507"/>
    <col min="10241" max="10241" width="12.21875" style="1507" customWidth="1"/>
    <col min="10242" max="10252" width="11.6640625" style="1507" customWidth="1"/>
    <col min="10253" max="10496" width="9" style="1507"/>
    <col min="10497" max="10497" width="12.21875" style="1507" customWidth="1"/>
    <col min="10498" max="10508" width="11.6640625" style="1507" customWidth="1"/>
    <col min="10509" max="10752" width="9" style="1507"/>
    <col min="10753" max="10753" width="12.21875" style="1507" customWidth="1"/>
    <col min="10754" max="10764" width="11.6640625" style="1507" customWidth="1"/>
    <col min="10765" max="11008" width="9" style="1507"/>
    <col min="11009" max="11009" width="12.21875" style="1507" customWidth="1"/>
    <col min="11010" max="11020" width="11.6640625" style="1507" customWidth="1"/>
    <col min="11021" max="11264" width="9" style="1507"/>
    <col min="11265" max="11265" width="12.21875" style="1507" customWidth="1"/>
    <col min="11266" max="11276" width="11.6640625" style="1507" customWidth="1"/>
    <col min="11277" max="11520" width="9" style="1507"/>
    <col min="11521" max="11521" width="12.21875" style="1507" customWidth="1"/>
    <col min="11522" max="11532" width="11.6640625" style="1507" customWidth="1"/>
    <col min="11533" max="11776" width="9" style="1507"/>
    <col min="11777" max="11777" width="12.21875" style="1507" customWidth="1"/>
    <col min="11778" max="11788" width="11.6640625" style="1507" customWidth="1"/>
    <col min="11789" max="12032" width="9" style="1507"/>
    <col min="12033" max="12033" width="12.21875" style="1507" customWidth="1"/>
    <col min="12034" max="12044" width="11.6640625" style="1507" customWidth="1"/>
    <col min="12045" max="12288" width="9" style="1507"/>
    <col min="12289" max="12289" width="12.21875" style="1507" customWidth="1"/>
    <col min="12290" max="12300" width="11.6640625" style="1507" customWidth="1"/>
    <col min="12301" max="12544" width="9" style="1507"/>
    <col min="12545" max="12545" width="12.21875" style="1507" customWidth="1"/>
    <col min="12546" max="12556" width="11.6640625" style="1507" customWidth="1"/>
    <col min="12557" max="12800" width="9" style="1507"/>
    <col min="12801" max="12801" width="12.21875" style="1507" customWidth="1"/>
    <col min="12802" max="12812" width="11.6640625" style="1507" customWidth="1"/>
    <col min="12813" max="13056" width="9" style="1507"/>
    <col min="13057" max="13057" width="12.21875" style="1507" customWidth="1"/>
    <col min="13058" max="13068" width="11.6640625" style="1507" customWidth="1"/>
    <col min="13069" max="13312" width="9" style="1507"/>
    <col min="13313" max="13313" width="12.21875" style="1507" customWidth="1"/>
    <col min="13314" max="13324" width="11.6640625" style="1507" customWidth="1"/>
    <col min="13325" max="13568" width="9" style="1507"/>
    <col min="13569" max="13569" width="12.21875" style="1507" customWidth="1"/>
    <col min="13570" max="13580" width="11.6640625" style="1507" customWidth="1"/>
    <col min="13581" max="13824" width="9" style="1507"/>
    <col min="13825" max="13825" width="12.21875" style="1507" customWidth="1"/>
    <col min="13826" max="13836" width="11.6640625" style="1507" customWidth="1"/>
    <col min="13837" max="14080" width="9" style="1507"/>
    <col min="14081" max="14081" width="12.21875" style="1507" customWidth="1"/>
    <col min="14082" max="14092" width="11.6640625" style="1507" customWidth="1"/>
    <col min="14093" max="14336" width="9" style="1507"/>
    <col min="14337" max="14337" width="12.21875" style="1507" customWidth="1"/>
    <col min="14338" max="14348" width="11.6640625" style="1507" customWidth="1"/>
    <col min="14349" max="14592" width="9" style="1507"/>
    <col min="14593" max="14593" width="12.21875" style="1507" customWidth="1"/>
    <col min="14594" max="14604" width="11.6640625" style="1507" customWidth="1"/>
    <col min="14605" max="14848" width="9" style="1507"/>
    <col min="14849" max="14849" width="12.21875" style="1507" customWidth="1"/>
    <col min="14850" max="14860" width="11.6640625" style="1507" customWidth="1"/>
    <col min="14861" max="15104" width="9" style="1507"/>
    <col min="15105" max="15105" width="12.21875" style="1507" customWidth="1"/>
    <col min="15106" max="15116" width="11.6640625" style="1507" customWidth="1"/>
    <col min="15117" max="15360" width="9" style="1507"/>
    <col min="15361" max="15361" width="12.21875" style="1507" customWidth="1"/>
    <col min="15362" max="15372" width="11.6640625" style="1507" customWidth="1"/>
    <col min="15373" max="15616" width="9" style="1507"/>
    <col min="15617" max="15617" width="12.21875" style="1507" customWidth="1"/>
    <col min="15618" max="15628" width="11.6640625" style="1507" customWidth="1"/>
    <col min="15629" max="15872" width="9" style="1507"/>
    <col min="15873" max="15873" width="12.21875" style="1507" customWidth="1"/>
    <col min="15874" max="15884" width="11.6640625" style="1507" customWidth="1"/>
    <col min="15885" max="16128" width="9" style="1507"/>
    <col min="16129" max="16129" width="12.21875" style="1507" customWidth="1"/>
    <col min="16130" max="16140" width="11.6640625" style="1507" customWidth="1"/>
    <col min="16141" max="16384" width="9" style="1507"/>
  </cols>
  <sheetData>
    <row r="1" spans="1:13" s="1503" customFormat="1" ht="45.6" customHeight="1" x14ac:dyDescent="0.3">
      <c r="A1" s="1502" t="s">
        <v>1095</v>
      </c>
      <c r="B1" s="118"/>
      <c r="C1" s="118"/>
      <c r="D1" s="118"/>
      <c r="E1" s="118"/>
      <c r="F1" s="118"/>
      <c r="G1" s="118"/>
      <c r="H1" s="118"/>
      <c r="I1" s="1762" t="s">
        <v>878</v>
      </c>
      <c r="J1" s="1763"/>
      <c r="K1" s="1764" t="s">
        <v>2407</v>
      </c>
      <c r="L1" s="1765"/>
      <c r="M1" s="73" t="s">
        <v>880</v>
      </c>
    </row>
    <row r="2" spans="1:13" s="1503" customFormat="1" ht="21" customHeight="1" x14ac:dyDescent="0.3">
      <c r="A2" s="1502" t="s">
        <v>2384</v>
      </c>
      <c r="B2" s="1504" t="s">
        <v>2408</v>
      </c>
      <c r="C2" s="1504"/>
      <c r="D2" s="1504"/>
      <c r="E2" s="1504"/>
      <c r="F2" s="1504"/>
      <c r="G2" s="1504"/>
      <c r="H2" s="1505"/>
      <c r="I2" s="1766" t="s">
        <v>1163</v>
      </c>
      <c r="J2" s="1767"/>
      <c r="K2" s="1766" t="s">
        <v>1100</v>
      </c>
      <c r="L2" s="1767"/>
    </row>
    <row r="3" spans="1:13" s="1506" customFormat="1" ht="37.5" customHeight="1" x14ac:dyDescent="0.3">
      <c r="A3" s="1768" t="s">
        <v>2409</v>
      </c>
      <c r="B3" s="1768"/>
      <c r="C3" s="1768"/>
      <c r="D3" s="1768"/>
      <c r="E3" s="1768"/>
      <c r="F3" s="1768"/>
      <c r="G3" s="1768"/>
      <c r="H3" s="1768"/>
      <c r="I3" s="1768"/>
      <c r="J3" s="1768"/>
      <c r="K3" s="1768"/>
      <c r="L3" s="1768"/>
    </row>
    <row r="4" spans="1:13" ht="21" customHeight="1" thickBot="1" x14ac:dyDescent="0.35">
      <c r="A4" s="1761" t="s">
        <v>2451</v>
      </c>
      <c r="B4" s="1761"/>
      <c r="C4" s="1761"/>
      <c r="D4" s="1761"/>
      <c r="E4" s="1761"/>
      <c r="F4" s="1761"/>
      <c r="G4" s="1761"/>
      <c r="H4" s="1761"/>
      <c r="I4" s="1761"/>
      <c r="J4" s="1761"/>
      <c r="K4" s="1761"/>
      <c r="L4" s="1761"/>
    </row>
    <row r="5" spans="1:13" ht="37.35" customHeight="1" x14ac:dyDescent="0.3">
      <c r="A5" s="2503" t="s">
        <v>2410</v>
      </c>
      <c r="B5" s="2506" t="s">
        <v>1031</v>
      </c>
      <c r="C5" s="2497" t="s">
        <v>2411</v>
      </c>
      <c r="D5" s="2497"/>
      <c r="E5" s="2497"/>
      <c r="F5" s="2497"/>
      <c r="G5" s="2497"/>
      <c r="H5" s="2497" t="s">
        <v>2412</v>
      </c>
      <c r="I5" s="2497"/>
      <c r="J5" s="2497"/>
      <c r="K5" s="2497"/>
      <c r="L5" s="2498"/>
    </row>
    <row r="6" spans="1:13" s="1508" customFormat="1" ht="37.35" customHeight="1" x14ac:dyDescent="0.3">
      <c r="A6" s="2504"/>
      <c r="B6" s="2507"/>
      <c r="C6" s="1771" t="s">
        <v>1039</v>
      </c>
      <c r="D6" s="1771" t="s">
        <v>2413</v>
      </c>
      <c r="E6" s="1771"/>
      <c r="F6" s="1771"/>
      <c r="G6" s="1771" t="s">
        <v>1106</v>
      </c>
      <c r="H6" s="1771" t="s">
        <v>1039</v>
      </c>
      <c r="I6" s="1771" t="s">
        <v>2413</v>
      </c>
      <c r="J6" s="1771"/>
      <c r="K6" s="1771"/>
      <c r="L6" s="2499" t="s">
        <v>1106</v>
      </c>
    </row>
    <row r="7" spans="1:13" s="1508" customFormat="1" ht="37.35" customHeight="1" thickBot="1" x14ac:dyDescent="0.35">
      <c r="A7" s="2505"/>
      <c r="B7" s="2508"/>
      <c r="C7" s="1772"/>
      <c r="D7" s="1509" t="s">
        <v>1107</v>
      </c>
      <c r="E7" s="1509" t="s">
        <v>1108</v>
      </c>
      <c r="F7" s="1509" t="s">
        <v>1109</v>
      </c>
      <c r="G7" s="1772"/>
      <c r="H7" s="1772"/>
      <c r="I7" s="1509" t="s">
        <v>1107</v>
      </c>
      <c r="J7" s="1509" t="s">
        <v>1108</v>
      </c>
      <c r="K7" s="1509" t="s">
        <v>1109</v>
      </c>
      <c r="L7" s="2509"/>
    </row>
    <row r="8" spans="1:13" s="1508" customFormat="1" ht="44.25" customHeight="1" x14ac:dyDescent="0.3">
      <c r="A8" s="2502" t="s">
        <v>2049</v>
      </c>
      <c r="B8" s="2545">
        <f>C8+H8</f>
        <v>0</v>
      </c>
      <c r="C8" s="2510">
        <f>D8+G8</f>
        <v>0</v>
      </c>
      <c r="D8" s="2510">
        <f>E8+F8</f>
        <v>0</v>
      </c>
      <c r="E8" s="2511">
        <v>0</v>
      </c>
      <c r="F8" s="2511">
        <v>0</v>
      </c>
      <c r="G8" s="2511">
        <v>0</v>
      </c>
      <c r="H8" s="2510">
        <f>I8+L8</f>
        <v>0</v>
      </c>
      <c r="I8" s="2510">
        <f>J8+K8</f>
        <v>0</v>
      </c>
      <c r="J8" s="2511">
        <v>0</v>
      </c>
      <c r="K8" s="2511">
        <v>0</v>
      </c>
      <c r="L8" s="2512">
        <v>0</v>
      </c>
    </row>
    <row r="9" spans="1:13" s="1508" customFormat="1" ht="44.25" customHeight="1" x14ac:dyDescent="0.3">
      <c r="A9" s="2500" t="s">
        <v>2397</v>
      </c>
      <c r="B9" s="2546">
        <f t="shared" ref="B9:B11" si="0">C9+H9</f>
        <v>0</v>
      </c>
      <c r="C9" s="2513">
        <f t="shared" ref="C9:C11" si="1">D9+G9</f>
        <v>0</v>
      </c>
      <c r="D9" s="2513">
        <f t="shared" ref="D9:D11" si="2">E9+F9</f>
        <v>0</v>
      </c>
      <c r="E9" s="2516">
        <v>0</v>
      </c>
      <c r="F9" s="2516">
        <v>0</v>
      </c>
      <c r="G9" s="2516">
        <v>0</v>
      </c>
      <c r="H9" s="2513">
        <f t="shared" ref="H9:H11" si="3">I9+L9</f>
        <v>0</v>
      </c>
      <c r="I9" s="2513">
        <f t="shared" ref="I9:I11" si="4">J9+K9</f>
        <v>0</v>
      </c>
      <c r="J9" s="2516">
        <v>0</v>
      </c>
      <c r="K9" s="2516">
        <v>0</v>
      </c>
      <c r="L9" s="2521">
        <v>0</v>
      </c>
    </row>
    <row r="10" spans="1:13" s="1508" customFormat="1" ht="44.25" customHeight="1" x14ac:dyDescent="0.3">
      <c r="A10" s="2500" t="s">
        <v>2398</v>
      </c>
      <c r="B10" s="2546">
        <f t="shared" si="0"/>
        <v>0</v>
      </c>
      <c r="C10" s="2513">
        <f t="shared" si="1"/>
        <v>0</v>
      </c>
      <c r="D10" s="2513">
        <f t="shared" si="2"/>
        <v>0</v>
      </c>
      <c r="E10" s="2516">
        <v>0</v>
      </c>
      <c r="F10" s="2516">
        <v>0</v>
      </c>
      <c r="G10" s="2516">
        <v>0</v>
      </c>
      <c r="H10" s="2513">
        <f t="shared" si="3"/>
        <v>0</v>
      </c>
      <c r="I10" s="2513">
        <f t="shared" si="4"/>
        <v>0</v>
      </c>
      <c r="J10" s="2516">
        <v>0</v>
      </c>
      <c r="K10" s="2516">
        <v>0</v>
      </c>
      <c r="L10" s="2521">
        <v>0</v>
      </c>
    </row>
    <row r="11" spans="1:13" s="1508" customFormat="1" ht="44.25" customHeight="1" thickBot="1" x14ac:dyDescent="0.35">
      <c r="A11" s="2501" t="s">
        <v>2399</v>
      </c>
      <c r="B11" s="2547">
        <f t="shared" si="0"/>
        <v>0</v>
      </c>
      <c r="C11" s="2514">
        <f t="shared" si="1"/>
        <v>0</v>
      </c>
      <c r="D11" s="2514">
        <f t="shared" si="2"/>
        <v>0</v>
      </c>
      <c r="E11" s="2524">
        <v>0</v>
      </c>
      <c r="F11" s="2524">
        <v>0</v>
      </c>
      <c r="G11" s="2524">
        <v>0</v>
      </c>
      <c r="H11" s="2514">
        <f t="shared" si="3"/>
        <v>0</v>
      </c>
      <c r="I11" s="2514">
        <f t="shared" si="4"/>
        <v>0</v>
      </c>
      <c r="J11" s="2524">
        <v>0</v>
      </c>
      <c r="K11" s="2524">
        <v>0</v>
      </c>
      <c r="L11" s="2525">
        <v>0</v>
      </c>
    </row>
    <row r="12" spans="1:13" ht="16.2" x14ac:dyDescent="0.3">
      <c r="A12" s="1510" t="s">
        <v>973</v>
      </c>
      <c r="B12" s="119"/>
      <c r="C12" s="119" t="s">
        <v>974</v>
      </c>
      <c r="D12" s="119"/>
      <c r="E12" s="1510" t="s">
        <v>1015</v>
      </c>
      <c r="G12" s="119"/>
      <c r="I12" s="115" t="s">
        <v>975</v>
      </c>
      <c r="K12" s="119"/>
      <c r="L12" s="119"/>
    </row>
    <row r="13" spans="1:13" ht="16.2" x14ac:dyDescent="0.3">
      <c r="A13" s="119"/>
      <c r="B13" s="119"/>
      <c r="C13" s="1485"/>
      <c r="D13" s="119"/>
      <c r="E13" s="119" t="s">
        <v>1016</v>
      </c>
      <c r="G13" s="119"/>
      <c r="H13" s="119"/>
      <c r="I13" s="119"/>
      <c r="J13" s="119"/>
      <c r="K13" s="119"/>
      <c r="L13" s="119"/>
    </row>
    <row r="14" spans="1:13" ht="16.2" x14ac:dyDescent="0.3">
      <c r="A14" s="1510"/>
      <c r="B14" s="119"/>
      <c r="C14" s="1485"/>
      <c r="D14" s="1485"/>
      <c r="E14" s="119"/>
      <c r="F14" s="119"/>
      <c r="G14" s="119"/>
      <c r="H14" s="119"/>
      <c r="I14" s="119"/>
      <c r="J14" s="119"/>
      <c r="K14" s="1512"/>
      <c r="L14" s="119"/>
    </row>
    <row r="15" spans="1:13" ht="27.75" customHeight="1" x14ac:dyDescent="0.3">
      <c r="A15" s="1769" t="s">
        <v>2406</v>
      </c>
      <c r="B15" s="1769"/>
      <c r="C15" s="1769"/>
      <c r="D15" s="1769"/>
      <c r="E15" s="1769"/>
      <c r="F15" s="1769"/>
      <c r="G15" s="1769"/>
      <c r="H15" s="119"/>
      <c r="I15" s="119"/>
      <c r="K15" s="119"/>
      <c r="L15" s="1513" t="s">
        <v>2452</v>
      </c>
    </row>
    <row r="16" spans="1:13" ht="17.399999999999999" customHeight="1" x14ac:dyDescent="0.3">
      <c r="A16" s="1770" t="s">
        <v>2414</v>
      </c>
      <c r="B16" s="1770"/>
      <c r="C16" s="1770"/>
      <c r="D16" s="1770"/>
      <c r="E16" s="1770"/>
      <c r="F16" s="1770"/>
      <c r="G16" s="1770"/>
      <c r="H16" s="1770"/>
      <c r="I16" s="1770"/>
      <c r="J16" s="1770"/>
      <c r="K16" s="1770"/>
      <c r="L16" s="1770"/>
    </row>
    <row r="17" spans="1:12" ht="17.399999999999999" customHeight="1" x14ac:dyDescent="0.3">
      <c r="A17" s="119" t="s">
        <v>2415</v>
      </c>
      <c r="B17" s="119"/>
      <c r="C17" s="119"/>
      <c r="D17" s="119"/>
      <c r="E17" s="119"/>
      <c r="F17" s="119"/>
      <c r="G17" s="119"/>
      <c r="H17" s="119"/>
      <c r="I17" s="119"/>
      <c r="J17" s="119"/>
      <c r="K17" s="119"/>
      <c r="L17" s="119"/>
    </row>
    <row r="18" spans="1:12" ht="16.2" x14ac:dyDescent="0.3">
      <c r="A18" s="119" t="s">
        <v>2402</v>
      </c>
      <c r="B18" s="119"/>
      <c r="C18" s="119"/>
      <c r="D18" s="119"/>
      <c r="E18" s="119"/>
      <c r="F18" s="119"/>
      <c r="G18" s="119"/>
      <c r="H18" s="119"/>
      <c r="I18" s="119"/>
      <c r="J18" s="119"/>
      <c r="K18" s="119"/>
      <c r="L18" s="119"/>
    </row>
    <row r="20" spans="1:12" ht="22.8" x14ac:dyDescent="0.4">
      <c r="A20" s="1514"/>
      <c r="B20" s="1514"/>
      <c r="C20" s="1514"/>
      <c r="D20" s="1515"/>
      <c r="E20" s="1515"/>
      <c r="F20" s="1515"/>
    </row>
    <row r="21" spans="1:12" ht="22.8" x14ac:dyDescent="0.4">
      <c r="A21" s="1514"/>
      <c r="B21" s="1514"/>
      <c r="C21" s="1514"/>
      <c r="D21" s="1515"/>
      <c r="E21" s="1515"/>
      <c r="F21" s="1515"/>
    </row>
    <row r="22" spans="1:12" ht="22.8" x14ac:dyDescent="0.4">
      <c r="A22" s="1514"/>
      <c r="B22" s="1514"/>
      <c r="C22" s="1514"/>
      <c r="D22" s="1515"/>
      <c r="E22" s="1515"/>
      <c r="F22" s="1515"/>
    </row>
    <row r="23" spans="1:12" ht="22.8" x14ac:dyDescent="0.4">
      <c r="A23" s="1514"/>
      <c r="B23" s="1514"/>
      <c r="C23" s="1514"/>
      <c r="D23" s="1515"/>
      <c r="E23" s="1515"/>
      <c r="F23" s="1515"/>
    </row>
    <row r="24" spans="1:12" ht="22.8" x14ac:dyDescent="0.4">
      <c r="A24" s="1514"/>
      <c r="B24" s="1514"/>
      <c r="C24" s="1514"/>
      <c r="D24" s="1515"/>
      <c r="E24" s="1515"/>
      <c r="F24" s="1515"/>
    </row>
    <row r="25" spans="1:12" ht="22.8" x14ac:dyDescent="0.4">
      <c r="A25" s="1514"/>
      <c r="B25" s="1514"/>
      <c r="C25" s="1514"/>
      <c r="D25" s="1515"/>
      <c r="E25" s="1515"/>
      <c r="F25" s="1515"/>
    </row>
    <row r="26" spans="1:12" ht="22.8" x14ac:dyDescent="0.4">
      <c r="A26" s="1514"/>
      <c r="B26" s="1514"/>
      <c r="C26" s="1514"/>
      <c r="D26" s="1515"/>
      <c r="E26" s="1515"/>
      <c r="F26" s="1515"/>
    </row>
    <row r="27" spans="1:12" ht="22.8" x14ac:dyDescent="0.4">
      <c r="A27" s="1514"/>
      <c r="B27" s="1514"/>
      <c r="C27" s="1514"/>
      <c r="D27" s="1515"/>
      <c r="E27" s="1515"/>
      <c r="F27" s="1515"/>
    </row>
    <row r="28" spans="1:12" ht="22.8" x14ac:dyDescent="0.4">
      <c r="A28" s="1514"/>
      <c r="B28" s="1514"/>
      <c r="C28" s="1514"/>
      <c r="D28" s="1515"/>
      <c r="E28" s="1515"/>
      <c r="F28" s="1515"/>
    </row>
    <row r="29" spans="1:12" ht="22.8" x14ac:dyDescent="0.4">
      <c r="A29" s="1514"/>
      <c r="B29" s="1514"/>
      <c r="C29" s="1514"/>
      <c r="D29" s="1515"/>
      <c r="E29" s="1515"/>
      <c r="F29" s="1515"/>
    </row>
    <row r="30" spans="1:12" ht="22.8" x14ac:dyDescent="0.4">
      <c r="A30" s="1514"/>
      <c r="B30" s="1514"/>
      <c r="C30" s="1514"/>
      <c r="D30" s="1515"/>
      <c r="E30" s="1515"/>
      <c r="F30" s="1515"/>
    </row>
    <row r="31" spans="1:12" ht="22.8" x14ac:dyDescent="0.4">
      <c r="A31" s="1514"/>
      <c r="B31" s="1514"/>
      <c r="C31" s="1514"/>
      <c r="D31" s="1515"/>
      <c r="E31" s="1515"/>
      <c r="F31" s="1515"/>
    </row>
    <row r="32" spans="1:12" ht="22.8" x14ac:dyDescent="0.4">
      <c r="A32" s="1514"/>
      <c r="B32" s="1514"/>
      <c r="C32" s="1514"/>
      <c r="D32" s="1515"/>
      <c r="E32" s="1515"/>
      <c r="F32" s="1515"/>
    </row>
    <row r="33" spans="1:6" ht="22.8" x14ac:dyDescent="0.4">
      <c r="A33" s="1514"/>
      <c r="B33" s="1514"/>
      <c r="C33" s="1514"/>
      <c r="D33" s="1515"/>
      <c r="E33" s="1515"/>
      <c r="F33" s="1515"/>
    </row>
    <row r="34" spans="1:6" ht="22.8" x14ac:dyDescent="0.4">
      <c r="A34" s="1514"/>
      <c r="B34" s="1514"/>
      <c r="C34" s="1514"/>
      <c r="D34" s="1515"/>
      <c r="E34" s="1515"/>
      <c r="F34" s="1515"/>
    </row>
    <row r="35" spans="1:6" ht="22.8" x14ac:dyDescent="0.4">
      <c r="A35" s="1514"/>
      <c r="B35" s="1514"/>
      <c r="C35" s="1514"/>
      <c r="D35" s="1515"/>
      <c r="E35" s="1515"/>
      <c r="F35" s="1515"/>
    </row>
    <row r="36" spans="1:6" ht="22.8" x14ac:dyDescent="0.4">
      <c r="A36" s="1514"/>
      <c r="B36" s="1514"/>
      <c r="C36" s="1514"/>
      <c r="D36" s="1515"/>
      <c r="E36" s="1515"/>
      <c r="F36" s="1515"/>
    </row>
    <row r="37" spans="1:6" ht="22.8" x14ac:dyDescent="0.4">
      <c r="A37" s="1514"/>
      <c r="B37" s="1514"/>
      <c r="C37" s="1514"/>
      <c r="D37" s="1515"/>
      <c r="E37" s="1515"/>
      <c r="F37" s="1515"/>
    </row>
    <row r="38" spans="1:6" ht="22.8" x14ac:dyDescent="0.4">
      <c r="A38" s="1514"/>
      <c r="B38" s="1514"/>
      <c r="C38" s="1514"/>
      <c r="D38" s="1515"/>
      <c r="E38" s="1515"/>
      <c r="F38" s="1515"/>
    </row>
    <row r="39" spans="1:6" ht="22.8" x14ac:dyDescent="0.4">
      <c r="A39" s="1514"/>
      <c r="B39" s="1514"/>
      <c r="C39" s="1514"/>
      <c r="D39" s="1515"/>
      <c r="E39" s="1515"/>
      <c r="F39" s="1515"/>
    </row>
    <row r="40" spans="1:6" ht="22.8" x14ac:dyDescent="0.4">
      <c r="A40" s="1514"/>
      <c r="B40" s="1514"/>
      <c r="C40" s="1514"/>
      <c r="D40" s="1515"/>
      <c r="E40" s="1515"/>
      <c r="F40" s="1515"/>
    </row>
    <row r="41" spans="1:6" ht="22.8" x14ac:dyDescent="0.4">
      <c r="A41" s="1514"/>
      <c r="B41" s="1514"/>
      <c r="C41" s="1514"/>
      <c r="D41" s="1515"/>
      <c r="E41" s="1515"/>
      <c r="F41" s="1515"/>
    </row>
    <row r="42" spans="1:6" ht="22.8" x14ac:dyDescent="0.4">
      <c r="A42" s="1514"/>
      <c r="B42" s="1514"/>
      <c r="C42" s="1514"/>
      <c r="D42" s="1515"/>
      <c r="E42" s="1515"/>
      <c r="F42" s="1515"/>
    </row>
    <row r="43" spans="1:6" ht="22.8" x14ac:dyDescent="0.4">
      <c r="A43" s="1514"/>
      <c r="B43" s="1514"/>
      <c r="C43" s="1514"/>
      <c r="D43" s="1515"/>
      <c r="E43" s="1515"/>
      <c r="F43" s="1515"/>
    </row>
    <row r="44" spans="1:6" ht="22.8" x14ac:dyDescent="0.4">
      <c r="A44" s="1514"/>
      <c r="B44" s="1514"/>
      <c r="C44" s="1514"/>
      <c r="D44" s="1515"/>
      <c r="E44" s="1515"/>
      <c r="F44" s="1515"/>
    </row>
    <row r="45" spans="1:6" ht="22.8" x14ac:dyDescent="0.4">
      <c r="A45" s="1514"/>
      <c r="B45" s="1514"/>
      <c r="C45" s="1514"/>
      <c r="D45" s="1515"/>
      <c r="E45" s="1515"/>
      <c r="F45" s="1515"/>
    </row>
    <row r="46" spans="1:6" ht="22.8" x14ac:dyDescent="0.4">
      <c r="A46" s="1514"/>
      <c r="B46" s="1514"/>
      <c r="C46" s="1514"/>
      <c r="D46" s="1515"/>
      <c r="E46" s="1515"/>
      <c r="F46" s="1515"/>
    </row>
    <row r="47" spans="1:6" ht="22.8" x14ac:dyDescent="0.4">
      <c r="A47" s="1514"/>
      <c r="B47" s="1514"/>
      <c r="C47" s="1514"/>
      <c r="D47" s="1515"/>
      <c r="E47" s="1515"/>
      <c r="F47" s="1515"/>
    </row>
    <row r="48" spans="1:6" ht="22.8" x14ac:dyDescent="0.4">
      <c r="A48" s="1514"/>
      <c r="B48" s="1514"/>
      <c r="C48" s="1514"/>
      <c r="D48" s="1515"/>
      <c r="E48" s="1515"/>
      <c r="F48" s="1515"/>
    </row>
    <row r="49" spans="1:6" ht="22.8" x14ac:dyDescent="0.4">
      <c r="A49" s="1514"/>
      <c r="B49" s="1514"/>
      <c r="C49" s="1514"/>
      <c r="D49" s="1515"/>
      <c r="E49" s="1515"/>
      <c r="F49" s="1515"/>
    </row>
    <row r="50" spans="1:6" ht="22.8" x14ac:dyDescent="0.4">
      <c r="A50" s="1514"/>
      <c r="B50" s="1514"/>
      <c r="C50" s="1514"/>
      <c r="D50" s="1515"/>
      <c r="E50" s="1515"/>
      <c r="F50" s="1515"/>
    </row>
    <row r="51" spans="1:6" ht="22.8" x14ac:dyDescent="0.4">
      <c r="A51" s="1514"/>
      <c r="B51" s="1514"/>
      <c r="C51" s="1514"/>
      <c r="D51" s="1515"/>
      <c r="E51" s="1515"/>
      <c r="F51" s="1515"/>
    </row>
    <row r="52" spans="1:6" ht="22.8" x14ac:dyDescent="0.4">
      <c r="A52" s="1514"/>
      <c r="B52" s="1514"/>
      <c r="C52" s="1514"/>
      <c r="D52" s="1515"/>
      <c r="E52" s="1515"/>
      <c r="F52" s="1515"/>
    </row>
    <row r="53" spans="1:6" ht="22.8" x14ac:dyDescent="0.4">
      <c r="A53" s="1514"/>
      <c r="B53" s="1514"/>
      <c r="C53" s="1514"/>
      <c r="D53" s="1515"/>
      <c r="E53" s="1515"/>
      <c r="F53" s="1515"/>
    </row>
    <row r="54" spans="1:6" ht="22.8" x14ac:dyDescent="0.4">
      <c r="A54" s="1514"/>
      <c r="B54" s="1514"/>
      <c r="C54" s="1514"/>
      <c r="D54" s="1515"/>
      <c r="E54" s="1515"/>
      <c r="F54" s="1515"/>
    </row>
    <row r="55" spans="1:6" ht="22.8" x14ac:dyDescent="0.4">
      <c r="A55" s="1514"/>
      <c r="B55" s="1514"/>
      <c r="C55" s="1514"/>
      <c r="D55" s="1515"/>
      <c r="E55" s="1515"/>
      <c r="F55" s="1515"/>
    </row>
    <row r="56" spans="1:6" ht="22.8" x14ac:dyDescent="0.4">
      <c r="A56" s="1514"/>
      <c r="B56" s="1514"/>
      <c r="C56" s="1514"/>
      <c r="D56" s="1515"/>
      <c r="E56" s="1515"/>
      <c r="F56" s="1515"/>
    </row>
    <row r="57" spans="1:6" ht="22.8" x14ac:dyDescent="0.4">
      <c r="A57" s="1514"/>
      <c r="B57" s="1514"/>
      <c r="C57" s="1514"/>
      <c r="D57" s="1515"/>
      <c r="E57" s="1515"/>
      <c r="F57" s="1515"/>
    </row>
    <row r="58" spans="1:6" ht="22.8" x14ac:dyDescent="0.4">
      <c r="A58" s="1514"/>
      <c r="B58" s="1514"/>
      <c r="C58" s="1514"/>
      <c r="D58" s="1515"/>
      <c r="E58" s="1515"/>
      <c r="F58" s="1515"/>
    </row>
    <row r="59" spans="1:6" ht="22.8" x14ac:dyDescent="0.4">
      <c r="A59" s="1514"/>
      <c r="B59" s="1514"/>
      <c r="C59" s="1514"/>
      <c r="D59" s="1515"/>
      <c r="E59" s="1515"/>
      <c r="F59" s="1515"/>
    </row>
    <row r="60" spans="1:6" ht="22.8" x14ac:dyDescent="0.4">
      <c r="A60" s="1514"/>
      <c r="B60" s="1514"/>
      <c r="C60" s="1514"/>
      <c r="D60" s="1515"/>
      <c r="E60" s="1515"/>
      <c r="F60" s="1515"/>
    </row>
    <row r="61" spans="1:6" ht="22.8" x14ac:dyDescent="0.4">
      <c r="A61" s="1514"/>
      <c r="B61" s="1514"/>
      <c r="C61" s="1514"/>
      <c r="D61" s="1515"/>
      <c r="E61" s="1515"/>
      <c r="F61" s="1515"/>
    </row>
    <row r="62" spans="1:6" ht="22.8" x14ac:dyDescent="0.4">
      <c r="A62" s="1514"/>
      <c r="B62" s="1514"/>
      <c r="C62" s="1514"/>
      <c r="D62" s="1515"/>
      <c r="E62" s="1515"/>
      <c r="F62" s="1515"/>
    </row>
    <row r="63" spans="1:6" ht="22.8" x14ac:dyDescent="0.4">
      <c r="A63" s="1514"/>
      <c r="B63" s="1514"/>
      <c r="C63" s="1514"/>
      <c r="D63" s="1515"/>
      <c r="E63" s="1515"/>
      <c r="F63" s="1515"/>
    </row>
    <row r="64" spans="1:6" ht="22.8" x14ac:dyDescent="0.4">
      <c r="A64" s="1514"/>
      <c r="B64" s="1514"/>
      <c r="C64" s="1514"/>
      <c r="D64" s="1515"/>
      <c r="E64" s="1515"/>
      <c r="F64" s="1515"/>
    </row>
    <row r="65" spans="1:6" ht="22.8" x14ac:dyDescent="0.4">
      <c r="A65" s="1514"/>
      <c r="B65" s="1514"/>
      <c r="C65" s="1514"/>
      <c r="D65" s="1515"/>
      <c r="E65" s="1515"/>
      <c r="F65" s="1515"/>
    </row>
    <row r="66" spans="1:6" ht="22.8" x14ac:dyDescent="0.4">
      <c r="A66" s="1514"/>
      <c r="B66" s="1514"/>
      <c r="C66" s="1514"/>
      <c r="D66" s="1515"/>
      <c r="E66" s="1515"/>
      <c r="F66" s="1515"/>
    </row>
    <row r="67" spans="1:6" ht="22.8" x14ac:dyDescent="0.4">
      <c r="A67" s="1514"/>
      <c r="B67" s="1514"/>
      <c r="C67" s="1514"/>
      <c r="D67" s="1515"/>
      <c r="E67" s="1515"/>
      <c r="F67" s="1515"/>
    </row>
    <row r="68" spans="1:6" ht="22.8" x14ac:dyDescent="0.4">
      <c r="A68" s="1514"/>
      <c r="B68" s="1514"/>
      <c r="C68" s="1514"/>
      <c r="D68" s="1515"/>
      <c r="E68" s="1515"/>
      <c r="F68" s="1515"/>
    </row>
    <row r="69" spans="1:6" ht="22.8" x14ac:dyDescent="0.4">
      <c r="A69" s="1514"/>
      <c r="B69" s="1514"/>
      <c r="C69" s="1514"/>
      <c r="D69" s="1515"/>
      <c r="E69" s="1515"/>
      <c r="F69" s="1515"/>
    </row>
    <row r="70" spans="1:6" ht="22.8" x14ac:dyDescent="0.4">
      <c r="A70" s="1514"/>
      <c r="B70" s="1514"/>
      <c r="C70" s="1514"/>
      <c r="D70" s="1515"/>
      <c r="E70" s="1515"/>
      <c r="F70" s="1515"/>
    </row>
    <row r="71" spans="1:6" ht="22.8" x14ac:dyDescent="0.4">
      <c r="A71" s="1514"/>
      <c r="B71" s="1514"/>
      <c r="C71" s="1514"/>
      <c r="D71" s="1515"/>
      <c r="E71" s="1515"/>
      <c r="F71" s="1515"/>
    </row>
    <row r="72" spans="1:6" ht="22.8" x14ac:dyDescent="0.4">
      <c r="A72" s="1514"/>
      <c r="B72" s="1514"/>
      <c r="C72" s="1514"/>
      <c r="D72" s="1515"/>
      <c r="E72" s="1515"/>
      <c r="F72" s="1515"/>
    </row>
    <row r="73" spans="1:6" ht="22.8" x14ac:dyDescent="0.4">
      <c r="A73" s="1514"/>
      <c r="B73" s="1514"/>
      <c r="C73" s="1514"/>
      <c r="D73" s="1515"/>
      <c r="E73" s="1515"/>
      <c r="F73" s="1515"/>
    </row>
    <row r="74" spans="1:6" ht="22.8" x14ac:dyDescent="0.4">
      <c r="A74" s="1514"/>
      <c r="B74" s="1514"/>
      <c r="C74" s="1514"/>
      <c r="D74" s="1515"/>
      <c r="E74" s="1515"/>
      <c r="F74" s="1515"/>
    </row>
    <row r="75" spans="1:6" ht="22.8" x14ac:dyDescent="0.4">
      <c r="A75" s="1514"/>
      <c r="B75" s="1514"/>
      <c r="C75" s="1514"/>
      <c r="D75" s="1515"/>
      <c r="E75" s="1515"/>
      <c r="F75" s="1515"/>
    </row>
    <row r="76" spans="1:6" ht="22.8" x14ac:dyDescent="0.4">
      <c r="A76" s="1514"/>
      <c r="B76" s="1514"/>
      <c r="C76" s="1514"/>
      <c r="D76" s="1515"/>
      <c r="E76" s="1515"/>
      <c r="F76" s="1515"/>
    </row>
    <row r="77" spans="1:6" ht="22.8" x14ac:dyDescent="0.4">
      <c r="A77" s="1514"/>
      <c r="B77" s="1514"/>
      <c r="C77" s="1514"/>
      <c r="D77" s="1515"/>
      <c r="E77" s="1515"/>
      <c r="F77" s="1515"/>
    </row>
    <row r="78" spans="1:6" ht="22.8" x14ac:dyDescent="0.4">
      <c r="A78" s="1514"/>
      <c r="B78" s="1514"/>
      <c r="C78" s="1514"/>
      <c r="D78" s="1515"/>
      <c r="E78" s="1515"/>
      <c r="F78" s="1515"/>
    </row>
    <row r="79" spans="1:6" ht="22.8" x14ac:dyDescent="0.4">
      <c r="A79" s="1514"/>
      <c r="B79" s="1514"/>
      <c r="C79" s="1514"/>
      <c r="D79" s="1515"/>
      <c r="E79" s="1515"/>
      <c r="F79" s="1515"/>
    </row>
    <row r="80" spans="1:6" ht="22.8" x14ac:dyDescent="0.4">
      <c r="A80" s="1514"/>
      <c r="B80" s="1514"/>
      <c r="C80" s="1514"/>
      <c r="D80" s="1515"/>
      <c r="E80" s="1515"/>
      <c r="F80" s="1515"/>
    </row>
    <row r="81" spans="1:6" ht="22.8" x14ac:dyDescent="0.4">
      <c r="A81" s="1514"/>
      <c r="B81" s="1514"/>
      <c r="C81" s="1514"/>
      <c r="D81" s="1515"/>
      <c r="E81" s="1515"/>
      <c r="F81" s="1515"/>
    </row>
    <row r="82" spans="1:6" ht="22.8" x14ac:dyDescent="0.4">
      <c r="A82" s="1514"/>
      <c r="B82" s="1514"/>
      <c r="C82" s="1514"/>
      <c r="D82" s="1515"/>
      <c r="E82" s="1515"/>
      <c r="F82" s="1515"/>
    </row>
    <row r="83" spans="1:6" ht="22.8" x14ac:dyDescent="0.4">
      <c r="A83" s="1514"/>
      <c r="B83" s="1514"/>
      <c r="C83" s="1514"/>
      <c r="D83" s="1515"/>
      <c r="E83" s="1515"/>
      <c r="F83" s="1515"/>
    </row>
    <row r="84" spans="1:6" ht="22.8" x14ac:dyDescent="0.4">
      <c r="A84" s="1514"/>
      <c r="B84" s="1514"/>
      <c r="C84" s="1514"/>
      <c r="D84" s="1515"/>
      <c r="E84" s="1515"/>
      <c r="F84" s="1515"/>
    </row>
    <row r="85" spans="1:6" ht="22.8" x14ac:dyDescent="0.4">
      <c r="A85" s="1514"/>
      <c r="B85" s="1514"/>
      <c r="C85" s="1514"/>
      <c r="D85" s="1515"/>
      <c r="E85" s="1515"/>
      <c r="F85" s="1515"/>
    </row>
    <row r="86" spans="1:6" ht="22.8" x14ac:dyDescent="0.4">
      <c r="A86" s="1514"/>
      <c r="B86" s="1514"/>
      <c r="C86" s="1514"/>
      <c r="D86" s="1515"/>
      <c r="E86" s="1515"/>
      <c r="F86" s="1515"/>
    </row>
    <row r="87" spans="1:6" ht="22.8" x14ac:dyDescent="0.4">
      <c r="A87" s="1514"/>
      <c r="B87" s="1514"/>
      <c r="C87" s="1514"/>
      <c r="D87" s="1515"/>
      <c r="E87" s="1515"/>
      <c r="F87" s="1515"/>
    </row>
    <row r="88" spans="1:6" ht="22.8" x14ac:dyDescent="0.4">
      <c r="A88" s="1514"/>
      <c r="B88" s="1514"/>
      <c r="C88" s="1514"/>
      <c r="D88" s="1515"/>
      <c r="E88" s="1515"/>
      <c r="F88" s="1515"/>
    </row>
    <row r="89" spans="1:6" ht="22.8" x14ac:dyDescent="0.4">
      <c r="A89" s="1514"/>
      <c r="B89" s="1514"/>
      <c r="C89" s="1514"/>
      <c r="D89" s="1515"/>
      <c r="E89" s="1515"/>
      <c r="F89" s="1515"/>
    </row>
    <row r="90" spans="1:6" ht="22.8" x14ac:dyDescent="0.4">
      <c r="A90" s="1514"/>
      <c r="B90" s="1514"/>
      <c r="C90" s="1514"/>
      <c r="D90" s="1515"/>
      <c r="E90" s="1515"/>
      <c r="F90" s="1515"/>
    </row>
    <row r="91" spans="1:6" ht="22.8" x14ac:dyDescent="0.4">
      <c r="A91" s="1514"/>
      <c r="B91" s="1514"/>
      <c r="C91" s="1514"/>
      <c r="D91" s="1515"/>
      <c r="E91" s="1515"/>
      <c r="F91" s="1515"/>
    </row>
    <row r="92" spans="1:6" ht="22.8" x14ac:dyDescent="0.4">
      <c r="A92" s="1514"/>
      <c r="B92" s="1514"/>
      <c r="C92" s="1514"/>
      <c r="D92" s="1515"/>
      <c r="E92" s="1515"/>
      <c r="F92" s="1515"/>
    </row>
    <row r="93" spans="1:6" ht="22.8" x14ac:dyDescent="0.4">
      <c r="A93" s="1514"/>
      <c r="B93" s="1514"/>
      <c r="C93" s="1514"/>
      <c r="D93" s="1515"/>
      <c r="E93" s="1515"/>
      <c r="F93" s="1515"/>
    </row>
    <row r="94" spans="1:6" ht="22.8" x14ac:dyDescent="0.4">
      <c r="A94" s="1514"/>
      <c r="B94" s="1514"/>
      <c r="C94" s="1514"/>
      <c r="D94" s="1515"/>
      <c r="E94" s="1515"/>
      <c r="F94" s="1515"/>
    </row>
    <row r="95" spans="1:6" ht="22.8" x14ac:dyDescent="0.4">
      <c r="A95" s="1514"/>
      <c r="B95" s="1514"/>
      <c r="C95" s="1514"/>
      <c r="D95" s="1515"/>
      <c r="E95" s="1515"/>
      <c r="F95" s="1515"/>
    </row>
    <row r="96" spans="1:6" ht="22.8" x14ac:dyDescent="0.4">
      <c r="A96" s="1514"/>
      <c r="B96" s="1514"/>
      <c r="C96" s="1514"/>
      <c r="D96" s="1515"/>
      <c r="E96" s="1515"/>
      <c r="F96" s="1515"/>
    </row>
    <row r="97" spans="1:6" ht="22.8" x14ac:dyDescent="0.4">
      <c r="A97" s="1514"/>
      <c r="B97" s="1514"/>
      <c r="C97" s="1514"/>
      <c r="D97" s="1515"/>
      <c r="E97" s="1515"/>
      <c r="F97" s="1515"/>
    </row>
    <row r="98" spans="1:6" ht="22.8" x14ac:dyDescent="0.4">
      <c r="A98" s="1514"/>
      <c r="B98" s="1514"/>
      <c r="C98" s="1514"/>
      <c r="D98" s="1515"/>
      <c r="E98" s="1515"/>
      <c r="F98" s="1515"/>
    </row>
    <row r="99" spans="1:6" ht="22.8" x14ac:dyDescent="0.4">
      <c r="A99" s="1514"/>
      <c r="B99" s="1514"/>
      <c r="C99" s="1514"/>
      <c r="D99" s="1515"/>
      <c r="E99" s="1515"/>
      <c r="F99" s="1515"/>
    </row>
    <row r="100" spans="1:6" ht="22.8" x14ac:dyDescent="0.4">
      <c r="A100" s="1514"/>
      <c r="B100" s="1514"/>
      <c r="C100" s="1514"/>
      <c r="D100" s="1515"/>
      <c r="E100" s="1515"/>
      <c r="F100" s="1515"/>
    </row>
    <row r="101" spans="1:6" ht="22.8" x14ac:dyDescent="0.4">
      <c r="A101" s="1514"/>
      <c r="B101" s="1514"/>
      <c r="C101" s="1514"/>
      <c r="D101" s="1515"/>
      <c r="E101" s="1515"/>
      <c r="F101" s="1515"/>
    </row>
    <row r="102" spans="1:6" ht="22.8" x14ac:dyDescent="0.4">
      <c r="A102" s="1514"/>
      <c r="B102" s="1514"/>
      <c r="C102" s="1514"/>
      <c r="D102" s="1515"/>
      <c r="E102" s="1515"/>
      <c r="F102" s="1515"/>
    </row>
    <row r="103" spans="1:6" ht="22.8" x14ac:dyDescent="0.4">
      <c r="A103" s="1514"/>
      <c r="B103" s="1514"/>
      <c r="C103" s="1514"/>
      <c r="D103" s="1515"/>
      <c r="E103" s="1515"/>
      <c r="F103" s="1515"/>
    </row>
    <row r="104" spans="1:6" ht="22.8" x14ac:dyDescent="0.4">
      <c r="A104" s="1514"/>
      <c r="B104" s="1514"/>
      <c r="C104" s="1514"/>
      <c r="D104" s="1515"/>
      <c r="E104" s="1515"/>
      <c r="F104" s="1515"/>
    </row>
    <row r="105" spans="1:6" ht="22.8" x14ac:dyDescent="0.4">
      <c r="A105" s="1514"/>
      <c r="B105" s="1514"/>
      <c r="C105" s="1514"/>
      <c r="D105" s="1515"/>
      <c r="E105" s="1515"/>
      <c r="F105" s="1515"/>
    </row>
    <row r="106" spans="1:6" ht="22.8" x14ac:dyDescent="0.4">
      <c r="A106" s="1514"/>
      <c r="B106" s="1514"/>
      <c r="C106" s="1514"/>
      <c r="D106" s="1515"/>
      <c r="E106" s="1515"/>
      <c r="F106" s="1515"/>
    </row>
    <row r="107" spans="1:6" ht="22.8" x14ac:dyDescent="0.4">
      <c r="A107" s="1514"/>
      <c r="B107" s="1514"/>
      <c r="C107" s="1514"/>
      <c r="D107" s="1515"/>
      <c r="E107" s="1515"/>
      <c r="F107" s="1515"/>
    </row>
    <row r="108" spans="1:6" ht="22.8" x14ac:dyDescent="0.4">
      <c r="A108" s="1514"/>
      <c r="B108" s="1514"/>
      <c r="C108" s="1514"/>
      <c r="D108" s="1515"/>
      <c r="E108" s="1515"/>
      <c r="F108" s="1515"/>
    </row>
    <row r="109" spans="1:6" ht="22.8" x14ac:dyDescent="0.4">
      <c r="A109" s="1514"/>
      <c r="B109" s="1514"/>
      <c r="C109" s="1514"/>
      <c r="D109" s="1515"/>
      <c r="E109" s="1515"/>
      <c r="F109" s="1515"/>
    </row>
    <row r="110" spans="1:6" ht="22.8" x14ac:dyDescent="0.4">
      <c r="A110" s="1514"/>
      <c r="B110" s="1514"/>
      <c r="C110" s="1514"/>
      <c r="D110" s="1515"/>
      <c r="E110" s="1515"/>
      <c r="F110" s="1515"/>
    </row>
    <row r="111" spans="1:6" ht="22.8" x14ac:dyDescent="0.4">
      <c r="A111" s="1514"/>
      <c r="B111" s="1514"/>
      <c r="C111" s="1514"/>
      <c r="D111" s="1515"/>
      <c r="E111" s="1515"/>
      <c r="F111" s="1515"/>
    </row>
    <row r="112" spans="1:6" ht="22.8" x14ac:dyDescent="0.4">
      <c r="A112" s="1514"/>
      <c r="B112" s="1514"/>
      <c r="C112" s="1514"/>
      <c r="D112" s="1515"/>
      <c r="E112" s="1515"/>
      <c r="F112" s="1515"/>
    </row>
    <row r="113" spans="1:6" ht="22.8" x14ac:dyDescent="0.4">
      <c r="A113" s="1514"/>
      <c r="B113" s="1514"/>
      <c r="C113" s="1514"/>
      <c r="D113" s="1515"/>
      <c r="E113" s="1515"/>
      <c r="F113" s="1515"/>
    </row>
    <row r="114" spans="1:6" ht="22.8" x14ac:dyDescent="0.4">
      <c r="A114" s="1514"/>
      <c r="B114" s="1514"/>
      <c r="C114" s="1514"/>
      <c r="D114" s="1515"/>
      <c r="E114" s="1515"/>
      <c r="F114" s="1515"/>
    </row>
    <row r="115" spans="1:6" ht="22.8" x14ac:dyDescent="0.4">
      <c r="A115" s="1514"/>
      <c r="B115" s="1514"/>
      <c r="C115" s="1514"/>
      <c r="D115" s="1515"/>
      <c r="E115" s="1515"/>
      <c r="F115" s="1515"/>
    </row>
    <row r="116" spans="1:6" ht="22.8" x14ac:dyDescent="0.4">
      <c r="A116" s="1514"/>
      <c r="B116" s="1514"/>
      <c r="C116" s="1514"/>
      <c r="D116" s="1515"/>
      <c r="E116" s="1515"/>
      <c r="F116" s="1515"/>
    </row>
    <row r="117" spans="1:6" ht="22.8" x14ac:dyDescent="0.4">
      <c r="A117" s="1514"/>
      <c r="B117" s="1514"/>
      <c r="C117" s="1514"/>
      <c r="D117" s="1515"/>
      <c r="E117" s="1515"/>
      <c r="F117" s="1515"/>
    </row>
    <row r="118" spans="1:6" ht="22.8" x14ac:dyDescent="0.4">
      <c r="A118" s="1514"/>
      <c r="B118" s="1514"/>
      <c r="C118" s="1514"/>
      <c r="D118" s="1515"/>
      <c r="E118" s="1515"/>
      <c r="F118" s="1515"/>
    </row>
    <row r="119" spans="1:6" ht="22.8" x14ac:dyDescent="0.4">
      <c r="A119" s="1514"/>
      <c r="B119" s="1514"/>
      <c r="C119" s="1514"/>
      <c r="D119" s="1515"/>
      <c r="E119" s="1515"/>
      <c r="F119" s="1515"/>
    </row>
    <row r="120" spans="1:6" ht="22.8" x14ac:dyDescent="0.4">
      <c r="A120" s="1514"/>
      <c r="B120" s="1514"/>
      <c r="C120" s="1514"/>
      <c r="D120" s="1515"/>
      <c r="E120" s="1515"/>
      <c r="F120" s="1515"/>
    </row>
    <row r="121" spans="1:6" ht="22.8" x14ac:dyDescent="0.4">
      <c r="A121" s="1514"/>
      <c r="B121" s="1514"/>
      <c r="C121" s="1514"/>
      <c r="D121" s="1515"/>
      <c r="E121" s="1515"/>
      <c r="F121" s="1515"/>
    </row>
    <row r="122" spans="1:6" ht="22.8" x14ac:dyDescent="0.4">
      <c r="A122" s="1514"/>
      <c r="B122" s="1514"/>
      <c r="C122" s="1514"/>
      <c r="D122" s="1515"/>
      <c r="E122" s="1515"/>
      <c r="F122" s="1515"/>
    </row>
    <row r="123" spans="1:6" ht="22.8" x14ac:dyDescent="0.4">
      <c r="A123" s="1514"/>
      <c r="B123" s="1514"/>
      <c r="C123" s="1514"/>
      <c r="D123" s="1515"/>
      <c r="E123" s="1515"/>
      <c r="F123" s="1515"/>
    </row>
    <row r="124" spans="1:6" ht="22.8" x14ac:dyDescent="0.4">
      <c r="A124" s="1514"/>
      <c r="B124" s="1514"/>
      <c r="C124" s="1514"/>
      <c r="D124" s="1515"/>
      <c r="E124" s="1515"/>
      <c r="F124" s="1515"/>
    </row>
    <row r="125" spans="1:6" ht="22.8" x14ac:dyDescent="0.4">
      <c r="A125" s="1514"/>
      <c r="B125" s="1514"/>
      <c r="C125" s="1514"/>
      <c r="D125" s="1515"/>
      <c r="E125" s="1515"/>
      <c r="F125" s="1515"/>
    </row>
    <row r="126" spans="1:6" ht="22.8" x14ac:dyDescent="0.4">
      <c r="A126" s="1514"/>
      <c r="B126" s="1514"/>
      <c r="C126" s="1514"/>
      <c r="D126" s="1515"/>
      <c r="E126" s="1515"/>
      <c r="F126" s="1515"/>
    </row>
    <row r="127" spans="1:6" ht="22.8" x14ac:dyDescent="0.4">
      <c r="A127" s="1514"/>
      <c r="B127" s="1514"/>
      <c r="C127" s="1514"/>
      <c r="D127" s="1515"/>
      <c r="E127" s="1515"/>
      <c r="F127" s="1515"/>
    </row>
    <row r="128" spans="1:6" ht="22.8" x14ac:dyDescent="0.4">
      <c r="A128" s="1514"/>
      <c r="B128" s="1514"/>
      <c r="C128" s="1514"/>
      <c r="D128" s="1515"/>
      <c r="E128" s="1515"/>
      <c r="F128" s="1515"/>
    </row>
    <row r="129" spans="1:6" ht="22.8" x14ac:dyDescent="0.4">
      <c r="A129" s="1514"/>
      <c r="B129" s="1514"/>
      <c r="C129" s="1514"/>
      <c r="D129" s="1515"/>
      <c r="E129" s="1515"/>
      <c r="F129" s="1515"/>
    </row>
    <row r="130" spans="1:6" ht="22.8" x14ac:dyDescent="0.4">
      <c r="A130" s="1514"/>
      <c r="B130" s="1514"/>
      <c r="C130" s="1514"/>
      <c r="D130" s="1515"/>
      <c r="E130" s="1515"/>
      <c r="F130" s="1515"/>
    </row>
    <row r="131" spans="1:6" ht="22.8" x14ac:dyDescent="0.4">
      <c r="A131" s="1514"/>
      <c r="B131" s="1514"/>
      <c r="C131" s="1514"/>
      <c r="D131" s="1515"/>
      <c r="E131" s="1515"/>
      <c r="F131" s="1515"/>
    </row>
    <row r="132" spans="1:6" ht="22.8" x14ac:dyDescent="0.4">
      <c r="A132" s="1514"/>
      <c r="B132" s="1514"/>
      <c r="C132" s="1514"/>
      <c r="D132" s="1515"/>
      <c r="E132" s="1515"/>
      <c r="F132" s="1515"/>
    </row>
    <row r="133" spans="1:6" ht="22.8" x14ac:dyDescent="0.4">
      <c r="A133" s="1514"/>
      <c r="B133" s="1514"/>
      <c r="C133" s="1514"/>
      <c r="D133" s="1515"/>
      <c r="E133" s="1515"/>
      <c r="F133" s="1515"/>
    </row>
    <row r="134" spans="1:6" ht="22.8" x14ac:dyDescent="0.4">
      <c r="A134" s="1514"/>
      <c r="B134" s="1514"/>
      <c r="C134" s="1514"/>
      <c r="D134" s="1515"/>
      <c r="E134" s="1515"/>
      <c r="F134" s="1515"/>
    </row>
    <row r="135" spans="1:6" ht="22.8" x14ac:dyDescent="0.4">
      <c r="A135" s="1514"/>
      <c r="B135" s="1514"/>
      <c r="C135" s="1514"/>
      <c r="D135" s="1515"/>
      <c r="E135" s="1515"/>
      <c r="F135" s="1515"/>
    </row>
    <row r="136" spans="1:6" ht="22.8" x14ac:dyDescent="0.4">
      <c r="A136" s="1514"/>
      <c r="B136" s="1514"/>
      <c r="C136" s="1514"/>
      <c r="D136" s="1515"/>
      <c r="E136" s="1515"/>
      <c r="F136" s="1515"/>
    </row>
    <row r="137" spans="1:6" ht="22.8" x14ac:dyDescent="0.4">
      <c r="A137" s="1514"/>
      <c r="B137" s="1514"/>
      <c r="C137" s="1514"/>
      <c r="D137" s="1515"/>
      <c r="E137" s="1515"/>
      <c r="F137" s="1515"/>
    </row>
    <row r="138" spans="1:6" ht="22.8" x14ac:dyDescent="0.4">
      <c r="A138" s="1514"/>
      <c r="B138" s="1514"/>
      <c r="C138" s="1514"/>
      <c r="D138" s="1515"/>
      <c r="E138" s="1515"/>
      <c r="F138" s="1515"/>
    </row>
    <row r="139" spans="1:6" ht="22.8" x14ac:dyDescent="0.4">
      <c r="A139" s="1514"/>
      <c r="B139" s="1514"/>
      <c r="C139" s="1514"/>
      <c r="D139" s="1515"/>
      <c r="E139" s="1515"/>
      <c r="F139" s="1515"/>
    </row>
    <row r="140" spans="1:6" ht="22.8" x14ac:dyDescent="0.4">
      <c r="A140" s="1514"/>
      <c r="B140" s="1514"/>
      <c r="C140" s="1514"/>
      <c r="D140" s="1515"/>
      <c r="E140" s="1515"/>
      <c r="F140" s="1515"/>
    </row>
    <row r="141" spans="1:6" ht="22.8" x14ac:dyDescent="0.4">
      <c r="A141" s="1514"/>
      <c r="B141" s="1514"/>
      <c r="C141" s="1514"/>
      <c r="D141" s="1515"/>
      <c r="E141" s="1515"/>
      <c r="F141" s="1515"/>
    </row>
    <row r="142" spans="1:6" ht="22.8" x14ac:dyDescent="0.4">
      <c r="A142" s="1514"/>
      <c r="B142" s="1514"/>
      <c r="C142" s="1514"/>
      <c r="D142" s="1515"/>
      <c r="E142" s="1515"/>
      <c r="F142" s="1515"/>
    </row>
    <row r="143" spans="1:6" ht="22.8" x14ac:dyDescent="0.4">
      <c r="A143" s="1514"/>
      <c r="B143" s="1514"/>
      <c r="C143" s="1514"/>
      <c r="D143" s="1515"/>
      <c r="E143" s="1515"/>
      <c r="F143" s="1515"/>
    </row>
    <row r="144" spans="1:6" ht="22.8" x14ac:dyDescent="0.4">
      <c r="A144" s="1514"/>
      <c r="B144" s="1514"/>
      <c r="C144" s="1514"/>
      <c r="D144" s="1515"/>
      <c r="E144" s="1515"/>
      <c r="F144" s="1515"/>
    </row>
    <row r="145" spans="1:6" ht="22.8" x14ac:dyDescent="0.4">
      <c r="A145" s="1514"/>
      <c r="B145" s="1514"/>
      <c r="C145" s="1514"/>
      <c r="D145" s="1515"/>
      <c r="E145" s="1515"/>
      <c r="F145" s="1515"/>
    </row>
    <row r="146" spans="1:6" ht="22.8" x14ac:dyDescent="0.4">
      <c r="A146" s="1514"/>
      <c r="B146" s="1514"/>
      <c r="C146" s="1514"/>
      <c r="D146" s="1515"/>
      <c r="E146" s="1515"/>
      <c r="F146" s="1515"/>
    </row>
    <row r="147" spans="1:6" ht="22.8" x14ac:dyDescent="0.4">
      <c r="A147" s="1514"/>
      <c r="B147" s="1514"/>
      <c r="C147" s="1514"/>
      <c r="D147" s="1515"/>
      <c r="E147" s="1515"/>
      <c r="F147" s="1515"/>
    </row>
    <row r="148" spans="1:6" ht="22.8" x14ac:dyDescent="0.4">
      <c r="A148" s="1514"/>
      <c r="B148" s="1514"/>
      <c r="C148" s="1514"/>
      <c r="D148" s="1515"/>
      <c r="E148" s="1515"/>
      <c r="F148" s="1515"/>
    </row>
    <row r="149" spans="1:6" ht="22.8" x14ac:dyDescent="0.4">
      <c r="A149" s="1514"/>
      <c r="B149" s="1514"/>
      <c r="C149" s="1514"/>
      <c r="D149" s="1515"/>
      <c r="E149" s="1515"/>
      <c r="F149" s="1515"/>
    </row>
    <row r="150" spans="1:6" ht="22.8" x14ac:dyDescent="0.4">
      <c r="A150" s="1514"/>
      <c r="B150" s="1514"/>
      <c r="C150" s="1514"/>
      <c r="D150" s="1515"/>
      <c r="E150" s="1515"/>
      <c r="F150" s="1515"/>
    </row>
    <row r="151" spans="1:6" ht="22.8" x14ac:dyDescent="0.4">
      <c r="A151" s="1514"/>
      <c r="B151" s="1514"/>
      <c r="C151" s="1514"/>
      <c r="D151" s="1515"/>
      <c r="E151" s="1515"/>
      <c r="F151" s="1515"/>
    </row>
    <row r="152" spans="1:6" ht="22.8" x14ac:dyDescent="0.4">
      <c r="A152" s="1514"/>
      <c r="B152" s="1514"/>
      <c r="C152" s="1514"/>
      <c r="D152" s="1515"/>
      <c r="E152" s="1515"/>
      <c r="F152" s="1515"/>
    </row>
    <row r="153" spans="1:6" ht="22.8" x14ac:dyDescent="0.4">
      <c r="A153" s="1514"/>
      <c r="B153" s="1514"/>
      <c r="C153" s="1514"/>
      <c r="D153" s="1515"/>
      <c r="E153" s="1515"/>
      <c r="F153" s="1515"/>
    </row>
    <row r="154" spans="1:6" ht="22.8" x14ac:dyDescent="0.4">
      <c r="A154" s="1514"/>
      <c r="B154" s="1514"/>
      <c r="C154" s="1514"/>
      <c r="D154" s="1515"/>
      <c r="E154" s="1515"/>
      <c r="F154" s="1515"/>
    </row>
    <row r="155" spans="1:6" ht="22.8" x14ac:dyDescent="0.4">
      <c r="A155" s="1514"/>
      <c r="B155" s="1514"/>
      <c r="C155" s="1514"/>
      <c r="D155" s="1515"/>
      <c r="E155" s="1515"/>
      <c r="F155" s="1515"/>
    </row>
    <row r="156" spans="1:6" ht="22.8" x14ac:dyDescent="0.4">
      <c r="A156" s="1514"/>
      <c r="B156" s="1514"/>
      <c r="C156" s="1514"/>
      <c r="D156" s="1515"/>
      <c r="E156" s="1515"/>
      <c r="F156" s="1515"/>
    </row>
    <row r="157" spans="1:6" ht="22.8" x14ac:dyDescent="0.4">
      <c r="A157" s="1514"/>
      <c r="B157" s="1514"/>
      <c r="C157" s="1514"/>
      <c r="D157" s="1515"/>
      <c r="E157" s="1515"/>
      <c r="F157" s="1515"/>
    </row>
    <row r="158" spans="1:6" ht="22.8" x14ac:dyDescent="0.4">
      <c r="A158" s="1514"/>
      <c r="B158" s="1514"/>
      <c r="C158" s="1514"/>
      <c r="D158" s="1515"/>
      <c r="E158" s="1515"/>
      <c r="F158" s="1515"/>
    </row>
    <row r="159" spans="1:6" ht="22.8" x14ac:dyDescent="0.4">
      <c r="A159" s="1514"/>
      <c r="B159" s="1514"/>
      <c r="C159" s="1514"/>
      <c r="D159" s="1515"/>
      <c r="E159" s="1515"/>
      <c r="F159" s="1515"/>
    </row>
    <row r="160" spans="1:6" ht="22.8" x14ac:dyDescent="0.4">
      <c r="A160" s="1514"/>
      <c r="B160" s="1514"/>
      <c r="C160" s="1514"/>
      <c r="D160" s="1515"/>
      <c r="E160" s="1515"/>
      <c r="F160" s="1515"/>
    </row>
    <row r="161" spans="1:6" ht="22.8" x14ac:dyDescent="0.4">
      <c r="A161" s="1514"/>
      <c r="B161" s="1514"/>
      <c r="C161" s="1514"/>
      <c r="D161" s="1515"/>
      <c r="E161" s="1515"/>
      <c r="F161" s="1515"/>
    </row>
    <row r="162" spans="1:6" ht="22.8" x14ac:dyDescent="0.4">
      <c r="A162" s="1514"/>
      <c r="B162" s="1514"/>
      <c r="C162" s="1514"/>
      <c r="D162" s="1515"/>
      <c r="E162" s="1515"/>
      <c r="F162" s="1515"/>
    </row>
    <row r="163" spans="1:6" ht="22.8" x14ac:dyDescent="0.4">
      <c r="A163" s="1514"/>
      <c r="B163" s="1514"/>
      <c r="C163" s="1514"/>
      <c r="D163" s="1515"/>
      <c r="E163" s="1515"/>
      <c r="F163" s="1515"/>
    </row>
    <row r="164" spans="1:6" ht="22.8" x14ac:dyDescent="0.4">
      <c r="A164" s="1514"/>
      <c r="B164" s="1514"/>
      <c r="C164" s="1514"/>
      <c r="D164" s="1515"/>
      <c r="E164" s="1515"/>
      <c r="F164" s="1515"/>
    </row>
    <row r="165" spans="1:6" ht="22.8" x14ac:dyDescent="0.4">
      <c r="A165" s="1514"/>
      <c r="B165" s="1514"/>
      <c r="C165" s="1514"/>
      <c r="D165" s="1515"/>
      <c r="E165" s="1515"/>
      <c r="F165" s="1515"/>
    </row>
    <row r="166" spans="1:6" ht="22.8" x14ac:dyDescent="0.4">
      <c r="A166" s="1514"/>
      <c r="B166" s="1514"/>
      <c r="C166" s="1514"/>
      <c r="D166" s="1515"/>
      <c r="E166" s="1515"/>
      <c r="F166" s="1515"/>
    </row>
    <row r="167" spans="1:6" ht="22.8" x14ac:dyDescent="0.4">
      <c r="A167" s="1514"/>
      <c r="B167" s="1514"/>
      <c r="C167" s="1514"/>
      <c r="D167" s="1515"/>
      <c r="E167" s="1515"/>
      <c r="F167" s="1515"/>
    </row>
    <row r="168" spans="1:6" ht="22.8" x14ac:dyDescent="0.4">
      <c r="A168" s="1514"/>
      <c r="B168" s="1514"/>
      <c r="C168" s="1514"/>
      <c r="D168" s="1515"/>
      <c r="E168" s="1515"/>
      <c r="F168" s="1515"/>
    </row>
    <row r="169" spans="1:6" ht="22.8" x14ac:dyDescent="0.4">
      <c r="A169" s="1514"/>
      <c r="B169" s="1514"/>
      <c r="C169" s="1514"/>
      <c r="D169" s="1515"/>
      <c r="E169" s="1515"/>
      <c r="F169" s="1515"/>
    </row>
    <row r="170" spans="1:6" ht="22.8" x14ac:dyDescent="0.4">
      <c r="A170" s="1514"/>
      <c r="B170" s="1514"/>
      <c r="C170" s="1514"/>
      <c r="D170" s="1515"/>
      <c r="E170" s="1515"/>
      <c r="F170" s="1515"/>
    </row>
    <row r="171" spans="1:6" ht="22.8" x14ac:dyDescent="0.4">
      <c r="A171" s="1514"/>
      <c r="B171" s="1514"/>
      <c r="C171" s="1514"/>
      <c r="D171" s="1515"/>
      <c r="E171" s="1515"/>
      <c r="F171" s="1515"/>
    </row>
    <row r="172" spans="1:6" ht="22.8" x14ac:dyDescent="0.4">
      <c r="A172" s="1514"/>
      <c r="B172" s="1514"/>
      <c r="C172" s="1514"/>
      <c r="D172" s="1515"/>
      <c r="E172" s="1515"/>
      <c r="F172" s="1515"/>
    </row>
    <row r="173" spans="1:6" ht="22.8" x14ac:dyDescent="0.4">
      <c r="A173" s="1514"/>
      <c r="B173" s="1514"/>
      <c r="C173" s="1514"/>
      <c r="D173" s="1515"/>
      <c r="E173" s="1515"/>
      <c r="F173" s="1515"/>
    </row>
    <row r="174" spans="1:6" ht="22.8" x14ac:dyDescent="0.4">
      <c r="A174" s="1514"/>
      <c r="B174" s="1514"/>
      <c r="C174" s="1514"/>
      <c r="D174" s="1515"/>
      <c r="E174" s="1515"/>
      <c r="F174" s="1515"/>
    </row>
    <row r="175" spans="1:6" ht="22.8" x14ac:dyDescent="0.4">
      <c r="A175" s="1514"/>
      <c r="B175" s="1514"/>
      <c r="C175" s="1514"/>
      <c r="D175" s="1515"/>
      <c r="E175" s="1515"/>
      <c r="F175" s="1515"/>
    </row>
    <row r="176" spans="1:6" ht="22.8" x14ac:dyDescent="0.4">
      <c r="A176" s="1514"/>
      <c r="B176" s="1514"/>
      <c r="C176" s="1514"/>
      <c r="D176" s="1515"/>
      <c r="E176" s="1515"/>
      <c r="F176" s="1515"/>
    </row>
    <row r="177" spans="1:6" ht="22.8" x14ac:dyDescent="0.4">
      <c r="A177" s="1514"/>
      <c r="B177" s="1514"/>
      <c r="C177" s="1514"/>
      <c r="D177" s="1515"/>
      <c r="E177" s="1515"/>
      <c r="F177" s="1515"/>
    </row>
    <row r="178" spans="1:6" ht="22.8" x14ac:dyDescent="0.4">
      <c r="A178" s="1514"/>
      <c r="B178" s="1514"/>
      <c r="C178" s="1514"/>
      <c r="D178" s="1515"/>
      <c r="E178" s="1515"/>
      <c r="F178" s="1515"/>
    </row>
    <row r="179" spans="1:6" ht="22.8" x14ac:dyDescent="0.4">
      <c r="A179" s="1514"/>
      <c r="B179" s="1514"/>
      <c r="C179" s="1514"/>
      <c r="D179" s="1515"/>
      <c r="E179" s="1515"/>
      <c r="F179" s="1515"/>
    </row>
    <row r="180" spans="1:6" ht="22.8" x14ac:dyDescent="0.4">
      <c r="A180" s="1514"/>
      <c r="B180" s="1514"/>
      <c r="C180" s="1514"/>
      <c r="D180" s="1515"/>
      <c r="E180" s="1515"/>
      <c r="F180" s="1515"/>
    </row>
    <row r="181" spans="1:6" ht="22.8" x14ac:dyDescent="0.4">
      <c r="A181" s="1514"/>
      <c r="B181" s="1514"/>
      <c r="C181" s="1514"/>
      <c r="D181" s="1515"/>
      <c r="E181" s="1515"/>
      <c r="F181" s="1515"/>
    </row>
    <row r="182" spans="1:6" ht="22.8" x14ac:dyDescent="0.4">
      <c r="A182" s="1514"/>
      <c r="B182" s="1514"/>
      <c r="C182" s="1514"/>
      <c r="D182" s="1515"/>
      <c r="E182" s="1515"/>
      <c r="F182" s="1515"/>
    </row>
    <row r="183" spans="1:6" ht="22.8" x14ac:dyDescent="0.4">
      <c r="A183" s="1514"/>
      <c r="B183" s="1514"/>
      <c r="C183" s="1514"/>
      <c r="D183" s="1515"/>
      <c r="E183" s="1515"/>
      <c r="F183" s="1515"/>
    </row>
    <row r="184" spans="1:6" ht="22.8" x14ac:dyDescent="0.4">
      <c r="A184" s="1514"/>
      <c r="B184" s="1514"/>
      <c r="C184" s="1514"/>
      <c r="D184" s="1515"/>
      <c r="E184" s="1515"/>
      <c r="F184" s="1515"/>
    </row>
    <row r="185" spans="1:6" ht="22.8" x14ac:dyDescent="0.4">
      <c r="A185" s="1514"/>
      <c r="B185" s="1514"/>
      <c r="C185" s="1514"/>
      <c r="D185" s="1515"/>
      <c r="E185" s="1515"/>
      <c r="F185" s="1515"/>
    </row>
    <row r="186" spans="1:6" ht="22.8" x14ac:dyDescent="0.4">
      <c r="A186" s="1514"/>
      <c r="B186" s="1514"/>
      <c r="C186" s="1514"/>
      <c r="D186" s="1515"/>
      <c r="E186" s="1515"/>
      <c r="F186" s="1515"/>
    </row>
  </sheetData>
  <mergeCells count="18">
    <mergeCell ref="A15:G15"/>
    <mergeCell ref="A16:L16"/>
    <mergeCell ref="A5:A7"/>
    <mergeCell ref="B5:B7"/>
    <mergeCell ref="C5:G5"/>
    <mergeCell ref="H5:L5"/>
    <mergeCell ref="C6:C7"/>
    <mergeCell ref="D6:F6"/>
    <mergeCell ref="G6:G7"/>
    <mergeCell ref="H6:H7"/>
    <mergeCell ref="I6:K6"/>
    <mergeCell ref="L6:L7"/>
    <mergeCell ref="I1:J1"/>
    <mergeCell ref="K1:L1"/>
    <mergeCell ref="I2:J2"/>
    <mergeCell ref="K2:L2"/>
    <mergeCell ref="A3:L3"/>
    <mergeCell ref="A4:L4"/>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zoomScale="85" zoomScaleNormal="85" zoomScaleSheetLayoutView="85" workbookViewId="0">
      <selection activeCell="I1" sqref="I1"/>
    </sheetView>
  </sheetViews>
  <sheetFormatPr defaultColWidth="9.6640625" defaultRowHeight="16.2" x14ac:dyDescent="0.3"/>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x14ac:dyDescent="0.35">
      <c r="A1" s="101" t="s">
        <v>1086</v>
      </c>
      <c r="B1" s="148"/>
      <c r="C1" s="148"/>
      <c r="D1" s="148"/>
      <c r="E1" s="148"/>
      <c r="F1" s="148"/>
      <c r="G1" s="120" t="s">
        <v>1058</v>
      </c>
      <c r="H1" s="121" t="s">
        <v>1059</v>
      </c>
      <c r="I1" s="147" t="s">
        <v>880</v>
      </c>
    </row>
    <row r="2" spans="1:17" ht="19.95" customHeight="1" thickBot="1" x14ac:dyDescent="0.35">
      <c r="A2" s="101" t="s">
        <v>1087</v>
      </c>
      <c r="B2" s="1743" t="s">
        <v>1061</v>
      </c>
      <c r="C2" s="1743"/>
      <c r="D2" s="149"/>
      <c r="E2" s="124"/>
      <c r="F2" s="109"/>
      <c r="G2" s="120" t="s">
        <v>1088</v>
      </c>
      <c r="H2" s="122" t="s">
        <v>1121</v>
      </c>
    </row>
    <row r="3" spans="1:17" ht="40.950000000000003" customHeight="1" x14ac:dyDescent="0.3">
      <c r="A3" s="1744" t="s">
        <v>1122</v>
      </c>
      <c r="B3" s="1744"/>
      <c r="C3" s="1744"/>
      <c r="D3" s="1744"/>
      <c r="E3" s="1744"/>
      <c r="F3" s="1744"/>
      <c r="G3" s="1744"/>
      <c r="H3" s="1744"/>
    </row>
    <row r="4" spans="1:17" ht="28.95" customHeight="1" thickBot="1" x14ac:dyDescent="0.45">
      <c r="A4" s="125"/>
      <c r="B4" s="150"/>
      <c r="C4" s="1773" t="s">
        <v>2155</v>
      </c>
      <c r="D4" s="1773"/>
      <c r="E4" s="1773"/>
      <c r="F4" s="1773"/>
      <c r="G4" s="150"/>
      <c r="H4" s="151" t="s">
        <v>1091</v>
      </c>
    </row>
    <row r="5" spans="1:17" ht="64.95" customHeight="1" thickBot="1" x14ac:dyDescent="0.35">
      <c r="A5" s="1740" t="s">
        <v>1092</v>
      </c>
      <c r="B5" s="1740" t="s">
        <v>1069</v>
      </c>
      <c r="C5" s="1740" t="s">
        <v>1123</v>
      </c>
      <c r="D5" s="1740"/>
      <c r="E5" s="1740"/>
      <c r="F5" s="1740" t="s">
        <v>1124</v>
      </c>
      <c r="G5" s="1740"/>
      <c r="H5" s="1740"/>
    </row>
    <row r="6" spans="1:17" ht="64.95" customHeight="1" thickBot="1" x14ac:dyDescent="0.35">
      <c r="A6" s="1740"/>
      <c r="B6" s="1740"/>
      <c r="C6" s="111" t="s">
        <v>1072</v>
      </c>
      <c r="D6" s="111" t="s">
        <v>1070</v>
      </c>
      <c r="E6" s="111" t="s">
        <v>1071</v>
      </c>
      <c r="F6" s="111" t="s">
        <v>1072</v>
      </c>
      <c r="G6" s="111" t="s">
        <v>1070</v>
      </c>
      <c r="H6" s="111" t="s">
        <v>1071</v>
      </c>
    </row>
    <row r="7" spans="1:17" ht="64.95" customHeight="1" thickBot="1" x14ac:dyDescent="0.35">
      <c r="A7" s="111" t="s">
        <v>1075</v>
      </c>
      <c r="B7" s="1211">
        <f>C7+F7</f>
        <v>1</v>
      </c>
      <c r="C7" s="1213">
        <f>SUM(D7:E7)</f>
        <v>1</v>
      </c>
      <c r="D7" s="1204">
        <v>0</v>
      </c>
      <c r="E7" s="1204">
        <v>1</v>
      </c>
      <c r="F7" s="1211">
        <f>SUM(G7:H7)</f>
        <v>0</v>
      </c>
      <c r="G7" s="1204">
        <v>0</v>
      </c>
      <c r="H7" s="1204">
        <v>0</v>
      </c>
    </row>
    <row r="8" spans="1:17" ht="64.95" customHeight="1" thickBot="1" x14ac:dyDescent="0.35">
      <c r="A8" s="111" t="s">
        <v>1077</v>
      </c>
      <c r="B8" s="1211">
        <f t="shared" ref="B8:B9" si="0">C8+F8</f>
        <v>1</v>
      </c>
      <c r="C8" s="1213">
        <f t="shared" ref="C8:C9" si="1">SUM(D8:E8)</f>
        <v>1</v>
      </c>
      <c r="D8" s="1204">
        <v>0</v>
      </c>
      <c r="E8" s="1204">
        <v>1</v>
      </c>
      <c r="F8" s="1211">
        <f t="shared" ref="F8:F9" si="2">SUM(G8:H8)</f>
        <v>0</v>
      </c>
      <c r="G8" s="1204">
        <v>0</v>
      </c>
      <c r="H8" s="1204">
        <v>0</v>
      </c>
    </row>
    <row r="9" spans="1:17" ht="64.95" customHeight="1" thickBot="1" x14ac:dyDescent="0.35">
      <c r="A9" s="111" t="s">
        <v>1078</v>
      </c>
      <c r="B9" s="1211">
        <f t="shared" si="0"/>
        <v>0</v>
      </c>
      <c r="C9" s="1211">
        <f t="shared" si="1"/>
        <v>0</v>
      </c>
      <c r="D9" s="1204">
        <v>0</v>
      </c>
      <c r="E9" s="1204">
        <v>0</v>
      </c>
      <c r="F9" s="1211">
        <f t="shared" si="2"/>
        <v>0</v>
      </c>
      <c r="G9" s="1204">
        <v>0</v>
      </c>
      <c r="H9" s="1204">
        <v>0</v>
      </c>
    </row>
    <row r="10" spans="1:17" ht="25.2" customHeight="1" x14ac:dyDescent="0.3">
      <c r="A10" s="113" t="s">
        <v>1125</v>
      </c>
      <c r="B10" s="113"/>
      <c r="C10" s="113"/>
      <c r="D10" s="113"/>
      <c r="E10" s="113"/>
      <c r="F10" s="113"/>
      <c r="G10" s="113"/>
      <c r="H10" s="113"/>
    </row>
    <row r="11" spans="1:17" ht="25.2" customHeight="1" x14ac:dyDescent="0.3">
      <c r="A11" s="113" t="s">
        <v>1126</v>
      </c>
      <c r="B11" s="113"/>
      <c r="C11" s="113"/>
      <c r="D11" s="113"/>
      <c r="E11" s="113"/>
      <c r="F11" s="113"/>
      <c r="G11" s="113"/>
      <c r="H11" s="113"/>
      <c r="Q11" s="112"/>
    </row>
    <row r="12" spans="1:17" ht="15" customHeight="1" x14ac:dyDescent="0.3">
      <c r="A12" s="113"/>
      <c r="B12" s="113"/>
      <c r="C12" s="113"/>
      <c r="D12" s="113"/>
      <c r="E12" s="113"/>
      <c r="F12" s="113"/>
      <c r="G12" s="112"/>
      <c r="H12" s="1214" t="s">
        <v>2271</v>
      </c>
    </row>
    <row r="13" spans="1:17" x14ac:dyDescent="0.3">
      <c r="A13" s="152" t="s">
        <v>1081</v>
      </c>
      <c r="B13" s="113"/>
      <c r="C13" s="113"/>
      <c r="D13" s="113"/>
      <c r="E13" s="113"/>
      <c r="F13" s="113"/>
      <c r="G13" s="113"/>
      <c r="H13" s="113"/>
    </row>
    <row r="14" spans="1:17" x14ac:dyDescent="0.3">
      <c r="A14" s="152" t="s">
        <v>1127</v>
      </c>
      <c r="B14" s="113"/>
      <c r="C14" s="113"/>
      <c r="D14" s="113"/>
      <c r="E14" s="113"/>
      <c r="F14" s="113"/>
      <c r="G14" s="113"/>
      <c r="H14" s="113"/>
    </row>
    <row r="15" spans="1:17" x14ac:dyDescent="0.3">
      <c r="A15" s="1712" t="s">
        <v>1128</v>
      </c>
      <c r="B15" s="1712"/>
      <c r="C15" s="1712"/>
      <c r="D15" s="1712"/>
      <c r="E15" s="1712"/>
      <c r="F15" s="1712"/>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BreakPreview" zoomScale="85" zoomScaleNormal="85" zoomScaleSheetLayoutView="85" workbookViewId="0">
      <selection activeCell="I1" sqref="I1"/>
    </sheetView>
  </sheetViews>
  <sheetFormatPr defaultColWidth="7.109375" defaultRowHeight="12" x14ac:dyDescent="0.25"/>
  <cols>
    <col min="1" max="8" width="17.6640625" style="1526" customWidth="1"/>
    <col min="9" max="256" width="7.109375" style="1526"/>
    <col min="257" max="264" width="17.6640625" style="1526" customWidth="1"/>
    <col min="265" max="512" width="7.109375" style="1526"/>
    <col min="513" max="520" width="17.6640625" style="1526" customWidth="1"/>
    <col min="521" max="768" width="7.109375" style="1526"/>
    <col min="769" max="776" width="17.6640625" style="1526" customWidth="1"/>
    <col min="777" max="1024" width="7.109375" style="1526"/>
    <col min="1025" max="1032" width="17.6640625" style="1526" customWidth="1"/>
    <col min="1033" max="1280" width="7.109375" style="1526"/>
    <col min="1281" max="1288" width="17.6640625" style="1526" customWidth="1"/>
    <col min="1289" max="1536" width="7.109375" style="1526"/>
    <col min="1537" max="1544" width="17.6640625" style="1526" customWidth="1"/>
    <col min="1545" max="1792" width="7.109375" style="1526"/>
    <col min="1793" max="1800" width="17.6640625" style="1526" customWidth="1"/>
    <col min="1801" max="2048" width="7.109375" style="1526"/>
    <col min="2049" max="2056" width="17.6640625" style="1526" customWidth="1"/>
    <col min="2057" max="2304" width="7.109375" style="1526"/>
    <col min="2305" max="2312" width="17.6640625" style="1526" customWidth="1"/>
    <col min="2313" max="2560" width="7.109375" style="1526"/>
    <col min="2561" max="2568" width="17.6640625" style="1526" customWidth="1"/>
    <col min="2569" max="2816" width="7.109375" style="1526"/>
    <col min="2817" max="2824" width="17.6640625" style="1526" customWidth="1"/>
    <col min="2825" max="3072" width="7.109375" style="1526"/>
    <col min="3073" max="3080" width="17.6640625" style="1526" customWidth="1"/>
    <col min="3081" max="3328" width="7.109375" style="1526"/>
    <col min="3329" max="3336" width="17.6640625" style="1526" customWidth="1"/>
    <col min="3337" max="3584" width="7.109375" style="1526"/>
    <col min="3585" max="3592" width="17.6640625" style="1526" customWidth="1"/>
    <col min="3593" max="3840" width="7.109375" style="1526"/>
    <col min="3841" max="3848" width="17.6640625" style="1526" customWidth="1"/>
    <col min="3849" max="4096" width="7.109375" style="1526"/>
    <col min="4097" max="4104" width="17.6640625" style="1526" customWidth="1"/>
    <col min="4105" max="4352" width="7.109375" style="1526"/>
    <col min="4353" max="4360" width="17.6640625" style="1526" customWidth="1"/>
    <col min="4361" max="4608" width="7.109375" style="1526"/>
    <col min="4609" max="4616" width="17.6640625" style="1526" customWidth="1"/>
    <col min="4617" max="4864" width="7.109375" style="1526"/>
    <col min="4865" max="4872" width="17.6640625" style="1526" customWidth="1"/>
    <col min="4873" max="5120" width="7.109375" style="1526"/>
    <col min="5121" max="5128" width="17.6640625" style="1526" customWidth="1"/>
    <col min="5129" max="5376" width="7.109375" style="1526"/>
    <col min="5377" max="5384" width="17.6640625" style="1526" customWidth="1"/>
    <col min="5385" max="5632" width="7.109375" style="1526"/>
    <col min="5633" max="5640" width="17.6640625" style="1526" customWidth="1"/>
    <col min="5641" max="5888" width="7.109375" style="1526"/>
    <col min="5889" max="5896" width="17.6640625" style="1526" customWidth="1"/>
    <col min="5897" max="6144" width="7.109375" style="1526"/>
    <col min="6145" max="6152" width="17.6640625" style="1526" customWidth="1"/>
    <col min="6153" max="6400" width="7.109375" style="1526"/>
    <col min="6401" max="6408" width="17.6640625" style="1526" customWidth="1"/>
    <col min="6409" max="6656" width="7.109375" style="1526"/>
    <col min="6657" max="6664" width="17.6640625" style="1526" customWidth="1"/>
    <col min="6665" max="6912" width="7.109375" style="1526"/>
    <col min="6913" max="6920" width="17.6640625" style="1526" customWidth="1"/>
    <col min="6921" max="7168" width="7.109375" style="1526"/>
    <col min="7169" max="7176" width="17.6640625" style="1526" customWidth="1"/>
    <col min="7177" max="7424" width="7.109375" style="1526"/>
    <col min="7425" max="7432" width="17.6640625" style="1526" customWidth="1"/>
    <col min="7433" max="7680" width="7.109375" style="1526"/>
    <col min="7681" max="7688" width="17.6640625" style="1526" customWidth="1"/>
    <col min="7689" max="7936" width="7.109375" style="1526"/>
    <col min="7937" max="7944" width="17.6640625" style="1526" customWidth="1"/>
    <col min="7945" max="8192" width="7.109375" style="1526"/>
    <col min="8193" max="8200" width="17.6640625" style="1526" customWidth="1"/>
    <col min="8201" max="8448" width="7.109375" style="1526"/>
    <col min="8449" max="8456" width="17.6640625" style="1526" customWidth="1"/>
    <col min="8457" max="8704" width="7.109375" style="1526"/>
    <col min="8705" max="8712" width="17.6640625" style="1526" customWidth="1"/>
    <col min="8713" max="8960" width="7.109375" style="1526"/>
    <col min="8961" max="8968" width="17.6640625" style="1526" customWidth="1"/>
    <col min="8969" max="9216" width="7.109375" style="1526"/>
    <col min="9217" max="9224" width="17.6640625" style="1526" customWidth="1"/>
    <col min="9225" max="9472" width="7.109375" style="1526"/>
    <col min="9473" max="9480" width="17.6640625" style="1526" customWidth="1"/>
    <col min="9481" max="9728" width="7.109375" style="1526"/>
    <col min="9729" max="9736" width="17.6640625" style="1526" customWidth="1"/>
    <col min="9737" max="9984" width="7.109375" style="1526"/>
    <col min="9985" max="9992" width="17.6640625" style="1526" customWidth="1"/>
    <col min="9993" max="10240" width="7.109375" style="1526"/>
    <col min="10241" max="10248" width="17.6640625" style="1526" customWidth="1"/>
    <col min="10249" max="10496" width="7.109375" style="1526"/>
    <col min="10497" max="10504" width="17.6640625" style="1526" customWidth="1"/>
    <col min="10505" max="10752" width="7.109375" style="1526"/>
    <col min="10753" max="10760" width="17.6640625" style="1526" customWidth="1"/>
    <col min="10761" max="11008" width="7.109375" style="1526"/>
    <col min="11009" max="11016" width="17.6640625" style="1526" customWidth="1"/>
    <col min="11017" max="11264" width="7.109375" style="1526"/>
    <col min="11265" max="11272" width="17.6640625" style="1526" customWidth="1"/>
    <col min="11273" max="11520" width="7.109375" style="1526"/>
    <col min="11521" max="11528" width="17.6640625" style="1526" customWidth="1"/>
    <col min="11529" max="11776" width="7.109375" style="1526"/>
    <col min="11777" max="11784" width="17.6640625" style="1526" customWidth="1"/>
    <col min="11785" max="12032" width="7.109375" style="1526"/>
    <col min="12033" max="12040" width="17.6640625" style="1526" customWidth="1"/>
    <col min="12041" max="12288" width="7.109375" style="1526"/>
    <col min="12289" max="12296" width="17.6640625" style="1526" customWidth="1"/>
    <col min="12297" max="12544" width="7.109375" style="1526"/>
    <col min="12545" max="12552" width="17.6640625" style="1526" customWidth="1"/>
    <col min="12553" max="12800" width="7.109375" style="1526"/>
    <col min="12801" max="12808" width="17.6640625" style="1526" customWidth="1"/>
    <col min="12809" max="13056" width="7.109375" style="1526"/>
    <col min="13057" max="13064" width="17.6640625" style="1526" customWidth="1"/>
    <col min="13065" max="13312" width="7.109375" style="1526"/>
    <col min="13313" max="13320" width="17.6640625" style="1526" customWidth="1"/>
    <col min="13321" max="13568" width="7.109375" style="1526"/>
    <col min="13569" max="13576" width="17.6640625" style="1526" customWidth="1"/>
    <col min="13577" max="13824" width="7.109375" style="1526"/>
    <col min="13825" max="13832" width="17.6640625" style="1526" customWidth="1"/>
    <col min="13833" max="14080" width="7.109375" style="1526"/>
    <col min="14081" max="14088" width="17.6640625" style="1526" customWidth="1"/>
    <col min="14089" max="14336" width="7.109375" style="1526"/>
    <col min="14337" max="14344" width="17.6640625" style="1526" customWidth="1"/>
    <col min="14345" max="14592" width="7.109375" style="1526"/>
    <col min="14593" max="14600" width="17.6640625" style="1526" customWidth="1"/>
    <col min="14601" max="14848" width="7.109375" style="1526"/>
    <col min="14849" max="14856" width="17.6640625" style="1526" customWidth="1"/>
    <col min="14857" max="15104" width="7.109375" style="1526"/>
    <col min="15105" max="15112" width="17.6640625" style="1526" customWidth="1"/>
    <col min="15113" max="15360" width="7.109375" style="1526"/>
    <col min="15361" max="15368" width="17.6640625" style="1526" customWidth="1"/>
    <col min="15369" max="15616" width="7.109375" style="1526"/>
    <col min="15617" max="15624" width="17.6640625" style="1526" customWidth="1"/>
    <col min="15625" max="15872" width="7.109375" style="1526"/>
    <col min="15873" max="15880" width="17.6640625" style="1526" customWidth="1"/>
    <col min="15881" max="16128" width="7.109375" style="1526"/>
    <col min="16129" max="16136" width="17.6640625" style="1526" customWidth="1"/>
    <col min="16137" max="16384" width="7.109375" style="1526"/>
  </cols>
  <sheetData>
    <row r="1" spans="1:12" s="1522" customFormat="1" ht="35.4" customHeight="1" thickBot="1" x14ac:dyDescent="0.45">
      <c r="A1" s="1516" t="s">
        <v>1095</v>
      </c>
      <c r="B1" s="1517"/>
      <c r="C1" s="1518"/>
      <c r="D1" s="1519"/>
      <c r="E1" s="1520"/>
      <c r="F1" s="1516" t="s">
        <v>878</v>
      </c>
      <c r="G1" s="1775" t="s">
        <v>2416</v>
      </c>
      <c r="H1" s="1776"/>
      <c r="I1" s="147" t="s">
        <v>880</v>
      </c>
      <c r="J1" s="1520"/>
      <c r="K1" s="1520"/>
      <c r="L1" s="1520"/>
    </row>
    <row r="2" spans="1:12" s="1522" customFormat="1" ht="20.399999999999999" customHeight="1" thickBot="1" x14ac:dyDescent="0.45">
      <c r="A2" s="1516" t="s">
        <v>2384</v>
      </c>
      <c r="B2" s="156" t="s">
        <v>2385</v>
      </c>
      <c r="C2" s="1523"/>
      <c r="D2" s="1524"/>
      <c r="E2" s="1525"/>
      <c r="F2" s="1516" t="s">
        <v>1163</v>
      </c>
      <c r="G2" s="1777" t="s">
        <v>2417</v>
      </c>
      <c r="H2" s="1778"/>
      <c r="I2" s="1520"/>
      <c r="J2" s="1520"/>
      <c r="K2" s="1520"/>
      <c r="L2" s="1520"/>
    </row>
    <row r="3" spans="1:12" s="1521" customFormat="1" ht="54" customHeight="1" x14ac:dyDescent="0.25">
      <c r="A3" s="1779" t="s">
        <v>2418</v>
      </c>
      <c r="B3" s="1779"/>
      <c r="C3" s="1779"/>
      <c r="D3" s="1779"/>
      <c r="E3" s="1779"/>
      <c r="F3" s="1779"/>
      <c r="G3" s="1779"/>
      <c r="H3" s="1779"/>
    </row>
    <row r="4" spans="1:12" ht="24" customHeight="1" thickBot="1" x14ac:dyDescent="0.35">
      <c r="A4" s="1780" t="s">
        <v>2443</v>
      </c>
      <c r="B4" s="1780"/>
      <c r="C4" s="1780"/>
      <c r="D4" s="1780"/>
      <c r="E4" s="1780"/>
      <c r="F4" s="1780"/>
      <c r="G4" s="1780"/>
      <c r="H4" s="1780"/>
      <c r="I4" s="1521"/>
      <c r="J4" s="1521"/>
      <c r="K4" s="1521"/>
      <c r="L4" s="1521"/>
    </row>
    <row r="5" spans="1:12" s="1528" customFormat="1" ht="21.9" customHeight="1" x14ac:dyDescent="0.3">
      <c r="A5" s="2527" t="s">
        <v>1196</v>
      </c>
      <c r="B5" s="2517" t="s">
        <v>1031</v>
      </c>
      <c r="C5" s="2518" t="s">
        <v>2419</v>
      </c>
      <c r="D5" s="2518"/>
      <c r="E5" s="2518"/>
      <c r="F5" s="2518" t="s">
        <v>2420</v>
      </c>
      <c r="G5" s="2518"/>
      <c r="H5" s="2519"/>
      <c r="I5" s="1527"/>
      <c r="J5" s="1527"/>
      <c r="K5" s="1527"/>
      <c r="L5" s="1527"/>
    </row>
    <row r="6" spans="1:12" s="1528" customFormat="1" ht="21.9" customHeight="1" thickBot="1" x14ac:dyDescent="0.35">
      <c r="A6" s="2528"/>
      <c r="B6" s="2532"/>
      <c r="C6" s="1529" t="s">
        <v>1039</v>
      </c>
      <c r="D6" s="1529" t="s">
        <v>1105</v>
      </c>
      <c r="E6" s="1529" t="s">
        <v>1106</v>
      </c>
      <c r="F6" s="1529" t="s">
        <v>1039</v>
      </c>
      <c r="G6" s="1529" t="s">
        <v>1105</v>
      </c>
      <c r="H6" s="2533" t="s">
        <v>1106</v>
      </c>
      <c r="I6" s="1527"/>
      <c r="J6" s="1527"/>
      <c r="K6" s="1527"/>
      <c r="L6" s="1527"/>
    </row>
    <row r="7" spans="1:12" s="1531" customFormat="1" ht="63.6" customHeight="1" x14ac:dyDescent="0.3">
      <c r="A7" s="2526" t="s">
        <v>1031</v>
      </c>
      <c r="B7" s="2529">
        <f>C7+F7</f>
        <v>1</v>
      </c>
      <c r="C7" s="2529">
        <f>SUM(D7:E7)</f>
        <v>1</v>
      </c>
      <c r="D7" s="2530">
        <v>0</v>
      </c>
      <c r="E7" s="2530">
        <v>1</v>
      </c>
      <c r="F7" s="2529">
        <f>SUM(G7:H7)</f>
        <v>0</v>
      </c>
      <c r="G7" s="2530">
        <v>0</v>
      </c>
      <c r="H7" s="2531">
        <v>0</v>
      </c>
      <c r="I7" s="1530"/>
      <c r="J7" s="1530"/>
      <c r="K7" s="1530"/>
      <c r="L7" s="1530"/>
    </row>
    <row r="8" spans="1:12" s="1531" customFormat="1" ht="63.6" customHeight="1" x14ac:dyDescent="0.3">
      <c r="A8" s="2520" t="s">
        <v>1111</v>
      </c>
      <c r="B8" s="2515">
        <f t="shared" ref="B8:B9" si="0">C8+F8</f>
        <v>1</v>
      </c>
      <c r="C8" s="2515">
        <f t="shared" ref="C8:C9" si="1">SUM(D8:E8)</f>
        <v>1</v>
      </c>
      <c r="D8" s="2516">
        <v>0</v>
      </c>
      <c r="E8" s="2516">
        <v>1</v>
      </c>
      <c r="F8" s="2515">
        <f t="shared" ref="F8:F9" si="2">SUM(G8:H8)</f>
        <v>0</v>
      </c>
      <c r="G8" s="2516">
        <v>0</v>
      </c>
      <c r="H8" s="2521">
        <v>0</v>
      </c>
      <c r="I8" s="1530"/>
      <c r="J8" s="1530"/>
      <c r="K8" s="1530"/>
      <c r="L8" s="1530"/>
    </row>
    <row r="9" spans="1:12" s="1531" customFormat="1" ht="63.6" customHeight="1" thickBot="1" x14ac:dyDescent="0.35">
      <c r="A9" s="2522" t="s">
        <v>1112</v>
      </c>
      <c r="B9" s="2523">
        <f t="shared" si="0"/>
        <v>0</v>
      </c>
      <c r="C9" s="2523">
        <f t="shared" si="1"/>
        <v>0</v>
      </c>
      <c r="D9" s="2524">
        <v>0</v>
      </c>
      <c r="E9" s="2524">
        <v>0</v>
      </c>
      <c r="F9" s="2523">
        <f t="shared" si="2"/>
        <v>0</v>
      </c>
      <c r="G9" s="2524">
        <v>0</v>
      </c>
      <c r="H9" s="2525">
        <v>0</v>
      </c>
      <c r="I9" s="1530"/>
      <c r="J9" s="1530"/>
      <c r="K9" s="1530"/>
      <c r="L9" s="1530"/>
    </row>
    <row r="10" spans="1:12" ht="16.2" x14ac:dyDescent="0.3">
      <c r="A10" s="173" t="s">
        <v>973</v>
      </c>
      <c r="B10" s="265" t="s">
        <v>974</v>
      </c>
      <c r="C10" s="1521"/>
      <c r="D10" s="173" t="s">
        <v>1015</v>
      </c>
      <c r="E10" s="1521"/>
      <c r="F10" s="1499" t="s">
        <v>975</v>
      </c>
      <c r="G10" s="1521"/>
      <c r="H10" s="1500"/>
      <c r="I10" s="1521"/>
      <c r="J10" s="1521"/>
      <c r="K10" s="1521"/>
      <c r="L10" s="1521"/>
    </row>
    <row r="11" spans="1:12" ht="16.2" x14ac:dyDescent="0.3">
      <c r="A11" s="174"/>
      <c r="B11" s="174"/>
      <c r="C11" s="1493"/>
      <c r="D11" s="174" t="s">
        <v>1016</v>
      </c>
      <c r="E11" s="1521"/>
      <c r="F11" s="174"/>
      <c r="G11" s="174"/>
      <c r="H11" s="265"/>
      <c r="I11" s="1521"/>
      <c r="J11" s="1521"/>
      <c r="K11" s="1521"/>
      <c r="L11" s="1521"/>
    </row>
    <row r="12" spans="1:12" ht="16.2" x14ac:dyDescent="0.3">
      <c r="A12" s="173"/>
      <c r="B12" s="174"/>
      <c r="C12" s="1493"/>
      <c r="D12" s="1493"/>
      <c r="E12" s="1493"/>
      <c r="F12" s="174"/>
      <c r="G12" s="1521"/>
      <c r="H12" s="174"/>
      <c r="I12" s="1521"/>
      <c r="J12" s="1521"/>
      <c r="K12" s="1521"/>
      <c r="L12" s="1521"/>
    </row>
    <row r="13" spans="1:12" ht="29.25" customHeight="1" x14ac:dyDescent="0.3">
      <c r="A13" s="174" t="s">
        <v>2406</v>
      </c>
      <c r="B13" s="174"/>
      <c r="C13" s="174"/>
      <c r="D13" s="1493"/>
      <c r="E13" s="1493"/>
      <c r="F13" s="1493"/>
      <c r="H13" s="2534" t="s">
        <v>2442</v>
      </c>
      <c r="I13" s="1521"/>
      <c r="J13" s="1521"/>
      <c r="K13" s="1521"/>
      <c r="L13" s="1521"/>
    </row>
    <row r="14" spans="1:12" ht="16.2" x14ac:dyDescent="0.3">
      <c r="A14" s="1774" t="s">
        <v>2421</v>
      </c>
      <c r="B14" s="1726"/>
      <c r="C14" s="1726"/>
      <c r="D14" s="1726"/>
      <c r="E14" s="1726"/>
      <c r="F14" s="1726"/>
      <c r="G14" s="1726"/>
      <c r="H14" s="1726"/>
      <c r="I14" s="1726"/>
      <c r="J14" s="1726"/>
      <c r="K14" s="1726"/>
      <c r="L14" s="1726"/>
    </row>
    <row r="15" spans="1:12" ht="16.2" x14ac:dyDescent="0.3">
      <c r="A15" s="1727" t="s">
        <v>2422</v>
      </c>
      <c r="B15" s="1727"/>
      <c r="C15" s="1727"/>
      <c r="D15" s="1727"/>
      <c r="E15" s="1727"/>
      <c r="F15" s="1727"/>
      <c r="G15" s="1727"/>
      <c r="H15" s="1727"/>
      <c r="I15" s="1521"/>
      <c r="J15" s="1521"/>
      <c r="K15" s="1521"/>
      <c r="L15" s="1521"/>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BreakPreview" zoomScale="85" zoomScaleNormal="85" zoomScaleSheetLayoutView="85" workbookViewId="0">
      <selection activeCell="G9" sqref="G9"/>
    </sheetView>
  </sheetViews>
  <sheetFormatPr defaultColWidth="7.109375" defaultRowHeight="12" x14ac:dyDescent="0.25"/>
  <cols>
    <col min="1" max="8" width="17.6640625" style="1526" customWidth="1"/>
    <col min="9" max="256" width="7.109375" style="1526"/>
    <col min="257" max="264" width="17.6640625" style="1526" customWidth="1"/>
    <col min="265" max="512" width="7.109375" style="1526"/>
    <col min="513" max="520" width="17.6640625" style="1526" customWidth="1"/>
    <col min="521" max="768" width="7.109375" style="1526"/>
    <col min="769" max="776" width="17.6640625" style="1526" customWidth="1"/>
    <col min="777" max="1024" width="7.109375" style="1526"/>
    <col min="1025" max="1032" width="17.6640625" style="1526" customWidth="1"/>
    <col min="1033" max="1280" width="7.109375" style="1526"/>
    <col min="1281" max="1288" width="17.6640625" style="1526" customWidth="1"/>
    <col min="1289" max="1536" width="7.109375" style="1526"/>
    <col min="1537" max="1544" width="17.6640625" style="1526" customWidth="1"/>
    <col min="1545" max="1792" width="7.109375" style="1526"/>
    <col min="1793" max="1800" width="17.6640625" style="1526" customWidth="1"/>
    <col min="1801" max="2048" width="7.109375" style="1526"/>
    <col min="2049" max="2056" width="17.6640625" style="1526" customWidth="1"/>
    <col min="2057" max="2304" width="7.109375" style="1526"/>
    <col min="2305" max="2312" width="17.6640625" style="1526" customWidth="1"/>
    <col min="2313" max="2560" width="7.109375" style="1526"/>
    <col min="2561" max="2568" width="17.6640625" style="1526" customWidth="1"/>
    <col min="2569" max="2816" width="7.109375" style="1526"/>
    <col min="2817" max="2824" width="17.6640625" style="1526" customWidth="1"/>
    <col min="2825" max="3072" width="7.109375" style="1526"/>
    <col min="3073" max="3080" width="17.6640625" style="1526" customWidth="1"/>
    <col min="3081" max="3328" width="7.109375" style="1526"/>
    <col min="3329" max="3336" width="17.6640625" style="1526" customWidth="1"/>
    <col min="3337" max="3584" width="7.109375" style="1526"/>
    <col min="3585" max="3592" width="17.6640625" style="1526" customWidth="1"/>
    <col min="3593" max="3840" width="7.109375" style="1526"/>
    <col min="3841" max="3848" width="17.6640625" style="1526" customWidth="1"/>
    <col min="3849" max="4096" width="7.109375" style="1526"/>
    <col min="4097" max="4104" width="17.6640625" style="1526" customWidth="1"/>
    <col min="4105" max="4352" width="7.109375" style="1526"/>
    <col min="4353" max="4360" width="17.6640625" style="1526" customWidth="1"/>
    <col min="4361" max="4608" width="7.109375" style="1526"/>
    <col min="4609" max="4616" width="17.6640625" style="1526" customWidth="1"/>
    <col min="4617" max="4864" width="7.109375" style="1526"/>
    <col min="4865" max="4872" width="17.6640625" style="1526" customWidth="1"/>
    <col min="4873" max="5120" width="7.109375" style="1526"/>
    <col min="5121" max="5128" width="17.6640625" style="1526" customWidth="1"/>
    <col min="5129" max="5376" width="7.109375" style="1526"/>
    <col min="5377" max="5384" width="17.6640625" style="1526" customWidth="1"/>
    <col min="5385" max="5632" width="7.109375" style="1526"/>
    <col min="5633" max="5640" width="17.6640625" style="1526" customWidth="1"/>
    <col min="5641" max="5888" width="7.109375" style="1526"/>
    <col min="5889" max="5896" width="17.6640625" style="1526" customWidth="1"/>
    <col min="5897" max="6144" width="7.109375" style="1526"/>
    <col min="6145" max="6152" width="17.6640625" style="1526" customWidth="1"/>
    <col min="6153" max="6400" width="7.109375" style="1526"/>
    <col min="6401" max="6408" width="17.6640625" style="1526" customWidth="1"/>
    <col min="6409" max="6656" width="7.109375" style="1526"/>
    <col min="6657" max="6664" width="17.6640625" style="1526" customWidth="1"/>
    <col min="6665" max="6912" width="7.109375" style="1526"/>
    <col min="6913" max="6920" width="17.6640625" style="1526" customWidth="1"/>
    <col min="6921" max="7168" width="7.109375" style="1526"/>
    <col min="7169" max="7176" width="17.6640625" style="1526" customWidth="1"/>
    <col min="7177" max="7424" width="7.109375" style="1526"/>
    <col min="7425" max="7432" width="17.6640625" style="1526" customWidth="1"/>
    <col min="7433" max="7680" width="7.109375" style="1526"/>
    <col min="7681" max="7688" width="17.6640625" style="1526" customWidth="1"/>
    <col min="7689" max="7936" width="7.109375" style="1526"/>
    <col min="7937" max="7944" width="17.6640625" style="1526" customWidth="1"/>
    <col min="7945" max="8192" width="7.109375" style="1526"/>
    <col min="8193" max="8200" width="17.6640625" style="1526" customWidth="1"/>
    <col min="8201" max="8448" width="7.109375" style="1526"/>
    <col min="8449" max="8456" width="17.6640625" style="1526" customWidth="1"/>
    <col min="8457" max="8704" width="7.109375" style="1526"/>
    <col min="8705" max="8712" width="17.6640625" style="1526" customWidth="1"/>
    <col min="8713" max="8960" width="7.109375" style="1526"/>
    <col min="8961" max="8968" width="17.6640625" style="1526" customWidth="1"/>
    <col min="8969" max="9216" width="7.109375" style="1526"/>
    <col min="9217" max="9224" width="17.6640625" style="1526" customWidth="1"/>
    <col min="9225" max="9472" width="7.109375" style="1526"/>
    <col min="9473" max="9480" width="17.6640625" style="1526" customWidth="1"/>
    <col min="9481" max="9728" width="7.109375" style="1526"/>
    <col min="9729" max="9736" width="17.6640625" style="1526" customWidth="1"/>
    <col min="9737" max="9984" width="7.109375" style="1526"/>
    <col min="9985" max="9992" width="17.6640625" style="1526" customWidth="1"/>
    <col min="9993" max="10240" width="7.109375" style="1526"/>
    <col min="10241" max="10248" width="17.6640625" style="1526" customWidth="1"/>
    <col min="10249" max="10496" width="7.109375" style="1526"/>
    <col min="10497" max="10504" width="17.6640625" style="1526" customWidth="1"/>
    <col min="10505" max="10752" width="7.109375" style="1526"/>
    <col min="10753" max="10760" width="17.6640625" style="1526" customWidth="1"/>
    <col min="10761" max="11008" width="7.109375" style="1526"/>
    <col min="11009" max="11016" width="17.6640625" style="1526" customWidth="1"/>
    <col min="11017" max="11264" width="7.109375" style="1526"/>
    <col min="11265" max="11272" width="17.6640625" style="1526" customWidth="1"/>
    <col min="11273" max="11520" width="7.109375" style="1526"/>
    <col min="11521" max="11528" width="17.6640625" style="1526" customWidth="1"/>
    <col min="11529" max="11776" width="7.109375" style="1526"/>
    <col min="11777" max="11784" width="17.6640625" style="1526" customWidth="1"/>
    <col min="11785" max="12032" width="7.109375" style="1526"/>
    <col min="12033" max="12040" width="17.6640625" style="1526" customWidth="1"/>
    <col min="12041" max="12288" width="7.109375" style="1526"/>
    <col min="12289" max="12296" width="17.6640625" style="1526" customWidth="1"/>
    <col min="12297" max="12544" width="7.109375" style="1526"/>
    <col min="12545" max="12552" width="17.6640625" style="1526" customWidth="1"/>
    <col min="12553" max="12800" width="7.109375" style="1526"/>
    <col min="12801" max="12808" width="17.6640625" style="1526" customWidth="1"/>
    <col min="12809" max="13056" width="7.109375" style="1526"/>
    <col min="13057" max="13064" width="17.6640625" style="1526" customWidth="1"/>
    <col min="13065" max="13312" width="7.109375" style="1526"/>
    <col min="13313" max="13320" width="17.6640625" style="1526" customWidth="1"/>
    <col min="13321" max="13568" width="7.109375" style="1526"/>
    <col min="13569" max="13576" width="17.6640625" style="1526" customWidth="1"/>
    <col min="13577" max="13824" width="7.109375" style="1526"/>
    <col min="13825" max="13832" width="17.6640625" style="1526" customWidth="1"/>
    <col min="13833" max="14080" width="7.109375" style="1526"/>
    <col min="14081" max="14088" width="17.6640625" style="1526" customWidth="1"/>
    <col min="14089" max="14336" width="7.109375" style="1526"/>
    <col min="14337" max="14344" width="17.6640625" style="1526" customWidth="1"/>
    <col min="14345" max="14592" width="7.109375" style="1526"/>
    <col min="14593" max="14600" width="17.6640625" style="1526" customWidth="1"/>
    <col min="14601" max="14848" width="7.109375" style="1526"/>
    <col min="14849" max="14856" width="17.6640625" style="1526" customWidth="1"/>
    <col min="14857" max="15104" width="7.109375" style="1526"/>
    <col min="15105" max="15112" width="17.6640625" style="1526" customWidth="1"/>
    <col min="15113" max="15360" width="7.109375" style="1526"/>
    <col min="15361" max="15368" width="17.6640625" style="1526" customWidth="1"/>
    <col min="15369" max="15616" width="7.109375" style="1526"/>
    <col min="15617" max="15624" width="17.6640625" style="1526" customWidth="1"/>
    <col min="15625" max="15872" width="7.109375" style="1526"/>
    <col min="15873" max="15880" width="17.6640625" style="1526" customWidth="1"/>
    <col min="15881" max="16128" width="7.109375" style="1526"/>
    <col min="16129" max="16136" width="17.6640625" style="1526" customWidth="1"/>
    <col min="16137" max="16384" width="7.109375" style="1526"/>
  </cols>
  <sheetData>
    <row r="1" spans="1:12" s="1522" customFormat="1" ht="35.4" customHeight="1" thickBot="1" x14ac:dyDescent="0.45">
      <c r="A1" s="1516" t="s">
        <v>1095</v>
      </c>
      <c r="B1" s="1517"/>
      <c r="C1" s="1518"/>
      <c r="D1" s="1519"/>
      <c r="E1" s="1520"/>
      <c r="F1" s="1516" t="s">
        <v>878</v>
      </c>
      <c r="G1" s="1775" t="s">
        <v>2416</v>
      </c>
      <c r="H1" s="1776"/>
      <c r="I1" s="147" t="s">
        <v>880</v>
      </c>
      <c r="J1" s="1520"/>
      <c r="K1" s="1520"/>
      <c r="L1" s="1520"/>
    </row>
    <row r="2" spans="1:12" s="1522" customFormat="1" ht="20.399999999999999" customHeight="1" thickBot="1" x14ac:dyDescent="0.45">
      <c r="A2" s="1516" t="s">
        <v>2384</v>
      </c>
      <c r="B2" s="156" t="s">
        <v>2385</v>
      </c>
      <c r="C2" s="1523"/>
      <c r="D2" s="1524"/>
      <c r="E2" s="1525"/>
      <c r="F2" s="1516" t="s">
        <v>1163</v>
      </c>
      <c r="G2" s="1777" t="s">
        <v>2417</v>
      </c>
      <c r="H2" s="1778"/>
      <c r="I2" s="1520"/>
      <c r="J2" s="1520"/>
      <c r="K2" s="1520"/>
      <c r="L2" s="1520"/>
    </row>
    <row r="3" spans="1:12" s="1521" customFormat="1" ht="54" customHeight="1" x14ac:dyDescent="0.25">
      <c r="A3" s="1779" t="s">
        <v>2418</v>
      </c>
      <c r="B3" s="1779"/>
      <c r="C3" s="1779"/>
      <c r="D3" s="1779"/>
      <c r="E3" s="1779"/>
      <c r="F3" s="1779"/>
      <c r="G3" s="1779"/>
      <c r="H3" s="1779"/>
    </row>
    <row r="4" spans="1:12" ht="24" customHeight="1" thickBot="1" x14ac:dyDescent="0.35">
      <c r="A4" s="1780" t="s">
        <v>2451</v>
      </c>
      <c r="B4" s="1780"/>
      <c r="C4" s="1780"/>
      <c r="D4" s="1780"/>
      <c r="E4" s="1780"/>
      <c r="F4" s="1780"/>
      <c r="G4" s="1780"/>
      <c r="H4" s="1780"/>
      <c r="I4" s="1521"/>
      <c r="J4" s="1521"/>
      <c r="K4" s="1521"/>
      <c r="L4" s="1521"/>
    </row>
    <row r="5" spans="1:12" s="1528" customFormat="1" ht="21.9" customHeight="1" x14ac:dyDescent="0.3">
      <c r="A5" s="2527" t="s">
        <v>1196</v>
      </c>
      <c r="B5" s="2517" t="s">
        <v>1031</v>
      </c>
      <c r="C5" s="2518" t="s">
        <v>2419</v>
      </c>
      <c r="D5" s="2518"/>
      <c r="E5" s="2518"/>
      <c r="F5" s="2518" t="s">
        <v>2420</v>
      </c>
      <c r="G5" s="2518"/>
      <c r="H5" s="2519"/>
      <c r="I5" s="1527"/>
      <c r="J5" s="1527"/>
      <c r="K5" s="1527"/>
      <c r="L5" s="1527"/>
    </row>
    <row r="6" spans="1:12" s="1528" customFormat="1" ht="21.9" customHeight="1" thickBot="1" x14ac:dyDescent="0.35">
      <c r="A6" s="2528"/>
      <c r="B6" s="2532"/>
      <c r="C6" s="1529" t="s">
        <v>1039</v>
      </c>
      <c r="D6" s="1529" t="s">
        <v>1105</v>
      </c>
      <c r="E6" s="1529" t="s">
        <v>1106</v>
      </c>
      <c r="F6" s="1529" t="s">
        <v>1039</v>
      </c>
      <c r="G6" s="1529" t="s">
        <v>1105</v>
      </c>
      <c r="H6" s="2533" t="s">
        <v>1106</v>
      </c>
      <c r="I6" s="1527"/>
      <c r="J6" s="1527"/>
      <c r="K6" s="1527"/>
      <c r="L6" s="1527"/>
    </row>
    <row r="7" spans="1:12" s="1531" customFormat="1" ht="63.6" customHeight="1" x14ac:dyDescent="0.3">
      <c r="A7" s="2526" t="s">
        <v>1031</v>
      </c>
      <c r="B7" s="2529">
        <f>C7+F7</f>
        <v>1</v>
      </c>
      <c r="C7" s="2529">
        <f>SUM(D7:E7)</f>
        <v>1</v>
      </c>
      <c r="D7" s="2530">
        <v>0</v>
      </c>
      <c r="E7" s="2530">
        <v>1</v>
      </c>
      <c r="F7" s="2529">
        <f>SUM(G7:H7)</f>
        <v>0</v>
      </c>
      <c r="G7" s="2530">
        <v>0</v>
      </c>
      <c r="H7" s="2531">
        <v>0</v>
      </c>
      <c r="I7" s="1530"/>
      <c r="J7" s="1530"/>
      <c r="K7" s="1530"/>
      <c r="L7" s="1530"/>
    </row>
    <row r="8" spans="1:12" s="1531" customFormat="1" ht="63.6" customHeight="1" x14ac:dyDescent="0.3">
      <c r="A8" s="2520" t="s">
        <v>1111</v>
      </c>
      <c r="B8" s="2515">
        <f t="shared" ref="B8:B9" si="0">C8+F8</f>
        <v>1</v>
      </c>
      <c r="C8" s="2515">
        <f t="shared" ref="C8:C9" si="1">SUM(D8:E8)</f>
        <v>1</v>
      </c>
      <c r="D8" s="2516">
        <v>0</v>
      </c>
      <c r="E8" s="2516">
        <v>1</v>
      </c>
      <c r="F8" s="2515">
        <f t="shared" ref="F8:F9" si="2">SUM(G8:H8)</f>
        <v>0</v>
      </c>
      <c r="G8" s="2516">
        <v>0</v>
      </c>
      <c r="H8" s="2521">
        <v>0</v>
      </c>
      <c r="I8" s="1530"/>
      <c r="J8" s="1530"/>
      <c r="K8" s="1530"/>
      <c r="L8" s="1530"/>
    </row>
    <row r="9" spans="1:12" s="1531" customFormat="1" ht="63.6" customHeight="1" thickBot="1" x14ac:dyDescent="0.35">
      <c r="A9" s="2522" t="s">
        <v>1112</v>
      </c>
      <c r="B9" s="2523">
        <f t="shared" si="0"/>
        <v>0</v>
      </c>
      <c r="C9" s="2523">
        <f t="shared" si="1"/>
        <v>0</v>
      </c>
      <c r="D9" s="2524">
        <v>0</v>
      </c>
      <c r="E9" s="2524">
        <v>0</v>
      </c>
      <c r="F9" s="2523">
        <f t="shared" si="2"/>
        <v>0</v>
      </c>
      <c r="G9" s="2524">
        <v>0</v>
      </c>
      <c r="H9" s="2525">
        <v>0</v>
      </c>
      <c r="I9" s="1530"/>
      <c r="J9" s="1530"/>
      <c r="K9" s="1530"/>
      <c r="L9" s="1530"/>
    </row>
    <row r="10" spans="1:12" ht="16.2" x14ac:dyDescent="0.3">
      <c r="A10" s="173" t="s">
        <v>973</v>
      </c>
      <c r="B10" s="265" t="s">
        <v>974</v>
      </c>
      <c r="C10" s="1521"/>
      <c r="D10" s="173" t="s">
        <v>1015</v>
      </c>
      <c r="E10" s="1521"/>
      <c r="F10" s="1499" t="s">
        <v>975</v>
      </c>
      <c r="G10" s="1521"/>
      <c r="H10" s="1500"/>
      <c r="I10" s="1521"/>
      <c r="J10" s="1521"/>
      <c r="K10" s="1521"/>
      <c r="L10" s="1521"/>
    </row>
    <row r="11" spans="1:12" ht="16.2" x14ac:dyDescent="0.3">
      <c r="A11" s="174"/>
      <c r="B11" s="174"/>
      <c r="C11" s="1493"/>
      <c r="D11" s="174" t="s">
        <v>1016</v>
      </c>
      <c r="E11" s="1521"/>
      <c r="F11" s="174"/>
      <c r="G11" s="174"/>
      <c r="H11" s="265"/>
      <c r="I11" s="1521"/>
      <c r="J11" s="1521"/>
      <c r="K11" s="1521"/>
      <c r="L11" s="1521"/>
    </row>
    <row r="12" spans="1:12" ht="16.2" x14ac:dyDescent="0.3">
      <c r="A12" s="173"/>
      <c r="B12" s="174"/>
      <c r="C12" s="1493"/>
      <c r="D12" s="1493"/>
      <c r="E12" s="1493"/>
      <c r="F12" s="174"/>
      <c r="G12" s="1521"/>
      <c r="H12" s="174"/>
      <c r="I12" s="1521"/>
      <c r="J12" s="1521"/>
      <c r="K12" s="1521"/>
      <c r="L12" s="1521"/>
    </row>
    <row r="13" spans="1:12" ht="29.25" customHeight="1" x14ac:dyDescent="0.3">
      <c r="A13" s="174" t="s">
        <v>2406</v>
      </c>
      <c r="B13" s="174"/>
      <c r="C13" s="174"/>
      <c r="D13" s="1493"/>
      <c r="E13" s="1493"/>
      <c r="F13" s="1493"/>
      <c r="H13" s="2534" t="s">
        <v>2449</v>
      </c>
      <c r="I13" s="1521"/>
      <c r="J13" s="1521"/>
      <c r="K13" s="1521"/>
      <c r="L13" s="1521"/>
    </row>
    <row r="14" spans="1:12" ht="16.2" x14ac:dyDescent="0.3">
      <c r="A14" s="1774" t="s">
        <v>2421</v>
      </c>
      <c r="B14" s="1726"/>
      <c r="C14" s="1726"/>
      <c r="D14" s="1726"/>
      <c r="E14" s="1726"/>
      <c r="F14" s="1726"/>
      <c r="G14" s="1726"/>
      <c r="H14" s="1726"/>
      <c r="I14" s="1726"/>
      <c r="J14" s="1726"/>
      <c r="K14" s="1726"/>
      <c r="L14" s="1726"/>
    </row>
    <row r="15" spans="1:12" ht="16.2" x14ac:dyDescent="0.3">
      <c r="A15" s="1727" t="s">
        <v>2422</v>
      </c>
      <c r="B15" s="1727"/>
      <c r="C15" s="1727"/>
      <c r="D15" s="1727"/>
      <c r="E15" s="1727"/>
      <c r="F15" s="1727"/>
      <c r="G15" s="1727"/>
      <c r="H15" s="1727"/>
      <c r="I15" s="1521"/>
      <c r="J15" s="1521"/>
      <c r="K15" s="1521"/>
      <c r="L15" s="1521"/>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zoomScale="70" zoomScaleNormal="70" zoomScaleSheetLayoutView="85" workbookViewId="0">
      <selection activeCell="I1" sqref="I1"/>
    </sheetView>
  </sheetViews>
  <sheetFormatPr defaultColWidth="9.6640625" defaultRowHeight="16.2" x14ac:dyDescent="0.3"/>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x14ac:dyDescent="0.35">
      <c r="A1" s="101" t="s">
        <v>1086</v>
      </c>
      <c r="B1" s="148"/>
      <c r="C1" s="148"/>
      <c r="D1" s="148"/>
      <c r="E1" s="148"/>
      <c r="F1" s="148"/>
      <c r="G1" s="120" t="s">
        <v>1058</v>
      </c>
      <c r="H1" s="121" t="s">
        <v>1059</v>
      </c>
      <c r="I1" s="147" t="s">
        <v>880</v>
      </c>
    </row>
    <row r="2" spans="1:17" ht="19.95" customHeight="1" thickBot="1" x14ac:dyDescent="0.35">
      <c r="A2" s="101" t="s">
        <v>1087</v>
      </c>
      <c r="B2" s="1743" t="s">
        <v>1061</v>
      </c>
      <c r="C2" s="1743"/>
      <c r="D2" s="149"/>
      <c r="E2" s="124"/>
      <c r="F2" s="109"/>
      <c r="G2" s="120" t="s">
        <v>1088</v>
      </c>
      <c r="H2" s="122" t="s">
        <v>1129</v>
      </c>
    </row>
    <row r="3" spans="1:17" ht="39.6" customHeight="1" x14ac:dyDescent="0.3">
      <c r="A3" s="1744" t="s">
        <v>1130</v>
      </c>
      <c r="B3" s="1744"/>
      <c r="C3" s="1744"/>
      <c r="D3" s="1744"/>
      <c r="E3" s="1744"/>
      <c r="F3" s="1744"/>
      <c r="G3" s="1744"/>
      <c r="H3" s="1744"/>
    </row>
    <row r="4" spans="1:17" ht="28.2" customHeight="1" thickBot="1" x14ac:dyDescent="0.35">
      <c r="A4" s="112"/>
      <c r="B4" s="150"/>
      <c r="C4" s="1773" t="s">
        <v>2155</v>
      </c>
      <c r="D4" s="1773"/>
      <c r="E4" s="1773"/>
      <c r="F4" s="1773"/>
      <c r="G4" s="150"/>
      <c r="H4" s="151" t="s">
        <v>1091</v>
      </c>
    </row>
    <row r="5" spans="1:17" ht="64.95" customHeight="1" thickBot="1" x14ac:dyDescent="0.35">
      <c r="A5" s="1740" t="s">
        <v>1092</v>
      </c>
      <c r="B5" s="1740" t="s">
        <v>1069</v>
      </c>
      <c r="C5" s="1740" t="s">
        <v>1123</v>
      </c>
      <c r="D5" s="1740"/>
      <c r="E5" s="1740"/>
      <c r="F5" s="1740" t="s">
        <v>1124</v>
      </c>
      <c r="G5" s="1740"/>
      <c r="H5" s="1740"/>
    </row>
    <row r="6" spans="1:17" ht="64.95" customHeight="1" thickBot="1" x14ac:dyDescent="0.35">
      <c r="A6" s="1740"/>
      <c r="B6" s="1740"/>
      <c r="C6" s="111" t="s">
        <v>1072</v>
      </c>
      <c r="D6" s="111" t="s">
        <v>1070</v>
      </c>
      <c r="E6" s="111" t="s">
        <v>1071</v>
      </c>
      <c r="F6" s="111" t="s">
        <v>1072</v>
      </c>
      <c r="G6" s="111" t="s">
        <v>1070</v>
      </c>
      <c r="H6" s="111" t="s">
        <v>1071</v>
      </c>
    </row>
    <row r="7" spans="1:17" ht="64.95" customHeight="1" thickBot="1" x14ac:dyDescent="0.35">
      <c r="A7" s="111" t="s">
        <v>1075</v>
      </c>
      <c r="B7" s="1211">
        <f>C7+F7</f>
        <v>4</v>
      </c>
      <c r="C7" s="1221">
        <f>SUM(C8:C9)</f>
        <v>4</v>
      </c>
      <c r="D7" s="1205">
        <f>SUM(D8:D9)</f>
        <v>0</v>
      </c>
      <c r="E7" s="1205">
        <f>SUM(E8:E9)</f>
        <v>4</v>
      </c>
      <c r="F7" s="1212">
        <f>F8+F9</f>
        <v>0</v>
      </c>
      <c r="G7" s="1205">
        <f t="shared" ref="G7:H7" si="0">G8+G9</f>
        <v>0</v>
      </c>
      <c r="H7" s="1205">
        <f t="shared" si="0"/>
        <v>0</v>
      </c>
    </row>
    <row r="8" spans="1:17" ht="64.95" customHeight="1" thickBot="1" x14ac:dyDescent="0.35">
      <c r="A8" s="111" t="s">
        <v>1077</v>
      </c>
      <c r="B8" s="1211">
        <f t="shared" ref="B8:B9" si="1">C8+F8</f>
        <v>4</v>
      </c>
      <c r="C8" s="1221">
        <f>SUM(D8:E8)</f>
        <v>4</v>
      </c>
      <c r="D8" s="1205">
        <v>0</v>
      </c>
      <c r="E8" s="1205">
        <v>4</v>
      </c>
      <c r="F8" s="1212">
        <v>0</v>
      </c>
      <c r="G8" s="1205">
        <v>0</v>
      </c>
      <c r="H8" s="1205">
        <v>0</v>
      </c>
    </row>
    <row r="9" spans="1:17" ht="64.95" customHeight="1" thickBot="1" x14ac:dyDescent="0.35">
      <c r="A9" s="111" t="s">
        <v>1078</v>
      </c>
      <c r="B9" s="1211">
        <f t="shared" si="1"/>
        <v>0</v>
      </c>
      <c r="C9" s="1212">
        <f>SUM(D9:E9)</f>
        <v>0</v>
      </c>
      <c r="D9" s="1205">
        <v>0</v>
      </c>
      <c r="E9" s="1205">
        <v>0</v>
      </c>
      <c r="F9" s="1212">
        <v>0</v>
      </c>
      <c r="G9" s="1205">
        <v>0</v>
      </c>
      <c r="H9" s="1205">
        <v>0</v>
      </c>
    </row>
    <row r="10" spans="1:17" ht="25.2" customHeight="1" x14ac:dyDescent="0.3">
      <c r="A10" s="113" t="s">
        <v>1131</v>
      </c>
      <c r="B10" s="113"/>
      <c r="C10" s="113"/>
      <c r="D10" s="113"/>
      <c r="E10" s="113"/>
      <c r="F10" s="113"/>
      <c r="G10" s="113"/>
      <c r="H10" s="113"/>
    </row>
    <row r="11" spans="1:17" ht="25.2" customHeight="1" x14ac:dyDescent="0.3">
      <c r="A11" s="113" t="s">
        <v>1132</v>
      </c>
      <c r="B11" s="113"/>
      <c r="C11" s="113"/>
      <c r="D11" s="113"/>
      <c r="E11" s="113"/>
      <c r="F11" s="113"/>
      <c r="G11" s="113"/>
      <c r="H11" s="113"/>
      <c r="Q11" s="112"/>
    </row>
    <row r="12" spans="1:17" ht="25.2" customHeight="1" x14ac:dyDescent="0.3">
      <c r="A12" s="113"/>
      <c r="B12" s="113"/>
      <c r="C12" s="113"/>
      <c r="D12" s="113"/>
      <c r="E12" s="113"/>
      <c r="F12" s="1781" t="s">
        <v>2273</v>
      </c>
      <c r="G12" s="1781"/>
      <c r="H12" s="1781"/>
    </row>
    <row r="13" spans="1:17" x14ac:dyDescent="0.3">
      <c r="A13" s="115" t="s">
        <v>1081</v>
      </c>
      <c r="B13" s="113"/>
      <c r="C13" s="113"/>
      <c r="D13" s="113"/>
      <c r="E13" s="113"/>
      <c r="F13" s="113"/>
      <c r="G13" s="113"/>
      <c r="H13" s="113"/>
    </row>
    <row r="14" spans="1:17" x14ac:dyDescent="0.3">
      <c r="A14" s="115" t="s">
        <v>1127</v>
      </c>
      <c r="B14" s="113"/>
      <c r="C14" s="113"/>
      <c r="D14" s="113"/>
      <c r="E14" s="113"/>
      <c r="F14" s="113"/>
      <c r="G14" s="113"/>
      <c r="H14" s="113"/>
    </row>
    <row r="15" spans="1:17" x14ac:dyDescent="0.3">
      <c r="A15" s="1712" t="s">
        <v>1128</v>
      </c>
      <c r="B15" s="1712"/>
      <c r="C15" s="1712"/>
      <c r="D15" s="1712"/>
      <c r="E15" s="1712"/>
      <c r="F15" s="1712"/>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ignoredErrors>
    <ignoredError sqref="B7:H7 B8:B9" unlockedFormula="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x14ac:dyDescent="0.25"/>
  <cols>
    <col min="1" max="8" width="17.6640625" style="1526" customWidth="1"/>
    <col min="9" max="9" width="16.6640625" style="1526" customWidth="1"/>
    <col min="10" max="256" width="7.109375" style="1526"/>
    <col min="257" max="264" width="17.6640625" style="1526" customWidth="1"/>
    <col min="265" max="265" width="16.6640625" style="1526" customWidth="1"/>
    <col min="266" max="512" width="7.109375" style="1526"/>
    <col min="513" max="520" width="17.6640625" style="1526" customWidth="1"/>
    <col min="521" max="521" width="16.6640625" style="1526" customWidth="1"/>
    <col min="522" max="768" width="7.109375" style="1526"/>
    <col min="769" max="776" width="17.6640625" style="1526" customWidth="1"/>
    <col min="777" max="777" width="16.6640625" style="1526" customWidth="1"/>
    <col min="778" max="1024" width="7.109375" style="1526"/>
    <col min="1025" max="1032" width="17.6640625" style="1526" customWidth="1"/>
    <col min="1033" max="1033" width="16.6640625" style="1526" customWidth="1"/>
    <col min="1034" max="1280" width="7.109375" style="1526"/>
    <col min="1281" max="1288" width="17.6640625" style="1526" customWidth="1"/>
    <col min="1289" max="1289" width="16.6640625" style="1526" customWidth="1"/>
    <col min="1290" max="1536" width="7.109375" style="1526"/>
    <col min="1537" max="1544" width="17.6640625" style="1526" customWidth="1"/>
    <col min="1545" max="1545" width="16.6640625" style="1526" customWidth="1"/>
    <col min="1546" max="1792" width="7.109375" style="1526"/>
    <col min="1793" max="1800" width="17.6640625" style="1526" customWidth="1"/>
    <col min="1801" max="1801" width="16.6640625" style="1526" customWidth="1"/>
    <col min="1802" max="2048" width="7.109375" style="1526"/>
    <col min="2049" max="2056" width="17.6640625" style="1526" customWidth="1"/>
    <col min="2057" max="2057" width="16.6640625" style="1526" customWidth="1"/>
    <col min="2058" max="2304" width="7.109375" style="1526"/>
    <col min="2305" max="2312" width="17.6640625" style="1526" customWidth="1"/>
    <col min="2313" max="2313" width="16.6640625" style="1526" customWidth="1"/>
    <col min="2314" max="2560" width="7.109375" style="1526"/>
    <col min="2561" max="2568" width="17.6640625" style="1526" customWidth="1"/>
    <col min="2569" max="2569" width="16.6640625" style="1526" customWidth="1"/>
    <col min="2570" max="2816" width="7.109375" style="1526"/>
    <col min="2817" max="2824" width="17.6640625" style="1526" customWidth="1"/>
    <col min="2825" max="2825" width="16.6640625" style="1526" customWidth="1"/>
    <col min="2826" max="3072" width="7.109375" style="1526"/>
    <col min="3073" max="3080" width="17.6640625" style="1526" customWidth="1"/>
    <col min="3081" max="3081" width="16.6640625" style="1526" customWidth="1"/>
    <col min="3082" max="3328" width="7.109375" style="1526"/>
    <col min="3329" max="3336" width="17.6640625" style="1526" customWidth="1"/>
    <col min="3337" max="3337" width="16.6640625" style="1526" customWidth="1"/>
    <col min="3338" max="3584" width="7.109375" style="1526"/>
    <col min="3585" max="3592" width="17.6640625" style="1526" customWidth="1"/>
    <col min="3593" max="3593" width="16.6640625" style="1526" customWidth="1"/>
    <col min="3594" max="3840" width="7.109375" style="1526"/>
    <col min="3841" max="3848" width="17.6640625" style="1526" customWidth="1"/>
    <col min="3849" max="3849" width="16.6640625" style="1526" customWidth="1"/>
    <col min="3850" max="4096" width="7.109375" style="1526"/>
    <col min="4097" max="4104" width="17.6640625" style="1526" customWidth="1"/>
    <col min="4105" max="4105" width="16.6640625" style="1526" customWidth="1"/>
    <col min="4106" max="4352" width="7.109375" style="1526"/>
    <col min="4353" max="4360" width="17.6640625" style="1526" customWidth="1"/>
    <col min="4361" max="4361" width="16.6640625" style="1526" customWidth="1"/>
    <col min="4362" max="4608" width="7.109375" style="1526"/>
    <col min="4609" max="4616" width="17.6640625" style="1526" customWidth="1"/>
    <col min="4617" max="4617" width="16.6640625" style="1526" customWidth="1"/>
    <col min="4618" max="4864" width="7.109375" style="1526"/>
    <col min="4865" max="4872" width="17.6640625" style="1526" customWidth="1"/>
    <col min="4873" max="4873" width="16.6640625" style="1526" customWidth="1"/>
    <col min="4874" max="5120" width="7.109375" style="1526"/>
    <col min="5121" max="5128" width="17.6640625" style="1526" customWidth="1"/>
    <col min="5129" max="5129" width="16.6640625" style="1526" customWidth="1"/>
    <col min="5130" max="5376" width="7.109375" style="1526"/>
    <col min="5377" max="5384" width="17.6640625" style="1526" customWidth="1"/>
    <col min="5385" max="5385" width="16.6640625" style="1526" customWidth="1"/>
    <col min="5386" max="5632" width="7.109375" style="1526"/>
    <col min="5633" max="5640" width="17.6640625" style="1526" customWidth="1"/>
    <col min="5641" max="5641" width="16.6640625" style="1526" customWidth="1"/>
    <col min="5642" max="5888" width="7.109375" style="1526"/>
    <col min="5889" max="5896" width="17.6640625" style="1526" customWidth="1"/>
    <col min="5897" max="5897" width="16.6640625" style="1526" customWidth="1"/>
    <col min="5898" max="6144" width="7.109375" style="1526"/>
    <col min="6145" max="6152" width="17.6640625" style="1526" customWidth="1"/>
    <col min="6153" max="6153" width="16.6640625" style="1526" customWidth="1"/>
    <col min="6154" max="6400" width="7.109375" style="1526"/>
    <col min="6401" max="6408" width="17.6640625" style="1526" customWidth="1"/>
    <col min="6409" max="6409" width="16.6640625" style="1526" customWidth="1"/>
    <col min="6410" max="6656" width="7.109375" style="1526"/>
    <col min="6657" max="6664" width="17.6640625" style="1526" customWidth="1"/>
    <col min="6665" max="6665" width="16.6640625" style="1526" customWidth="1"/>
    <col min="6666" max="6912" width="7.109375" style="1526"/>
    <col min="6913" max="6920" width="17.6640625" style="1526" customWidth="1"/>
    <col min="6921" max="6921" width="16.6640625" style="1526" customWidth="1"/>
    <col min="6922" max="7168" width="7.109375" style="1526"/>
    <col min="7169" max="7176" width="17.6640625" style="1526" customWidth="1"/>
    <col min="7177" max="7177" width="16.6640625" style="1526" customWidth="1"/>
    <col min="7178" max="7424" width="7.109375" style="1526"/>
    <col min="7425" max="7432" width="17.6640625" style="1526" customWidth="1"/>
    <col min="7433" max="7433" width="16.6640625" style="1526" customWidth="1"/>
    <col min="7434" max="7680" width="7.109375" style="1526"/>
    <col min="7681" max="7688" width="17.6640625" style="1526" customWidth="1"/>
    <col min="7689" max="7689" width="16.6640625" style="1526" customWidth="1"/>
    <col min="7690" max="7936" width="7.109375" style="1526"/>
    <col min="7937" max="7944" width="17.6640625" style="1526" customWidth="1"/>
    <col min="7945" max="7945" width="16.6640625" style="1526" customWidth="1"/>
    <col min="7946" max="8192" width="7.109375" style="1526"/>
    <col min="8193" max="8200" width="17.6640625" style="1526" customWidth="1"/>
    <col min="8201" max="8201" width="16.6640625" style="1526" customWidth="1"/>
    <col min="8202" max="8448" width="7.109375" style="1526"/>
    <col min="8449" max="8456" width="17.6640625" style="1526" customWidth="1"/>
    <col min="8457" max="8457" width="16.6640625" style="1526" customWidth="1"/>
    <col min="8458" max="8704" width="7.109375" style="1526"/>
    <col min="8705" max="8712" width="17.6640625" style="1526" customWidth="1"/>
    <col min="8713" max="8713" width="16.6640625" style="1526" customWidth="1"/>
    <col min="8714" max="8960" width="7.109375" style="1526"/>
    <col min="8961" max="8968" width="17.6640625" style="1526" customWidth="1"/>
    <col min="8969" max="8969" width="16.6640625" style="1526" customWidth="1"/>
    <col min="8970" max="9216" width="7.109375" style="1526"/>
    <col min="9217" max="9224" width="17.6640625" style="1526" customWidth="1"/>
    <col min="9225" max="9225" width="16.6640625" style="1526" customWidth="1"/>
    <col min="9226" max="9472" width="7.109375" style="1526"/>
    <col min="9473" max="9480" width="17.6640625" style="1526" customWidth="1"/>
    <col min="9481" max="9481" width="16.6640625" style="1526" customWidth="1"/>
    <col min="9482" max="9728" width="7.109375" style="1526"/>
    <col min="9729" max="9736" width="17.6640625" style="1526" customWidth="1"/>
    <col min="9737" max="9737" width="16.6640625" style="1526" customWidth="1"/>
    <col min="9738" max="9984" width="7.109375" style="1526"/>
    <col min="9985" max="9992" width="17.6640625" style="1526" customWidth="1"/>
    <col min="9993" max="9993" width="16.6640625" style="1526" customWidth="1"/>
    <col min="9994" max="10240" width="7.109375" style="1526"/>
    <col min="10241" max="10248" width="17.6640625" style="1526" customWidth="1"/>
    <col min="10249" max="10249" width="16.6640625" style="1526" customWidth="1"/>
    <col min="10250" max="10496" width="7.109375" style="1526"/>
    <col min="10497" max="10504" width="17.6640625" style="1526" customWidth="1"/>
    <col min="10505" max="10505" width="16.6640625" style="1526" customWidth="1"/>
    <col min="10506" max="10752" width="7.109375" style="1526"/>
    <col min="10753" max="10760" width="17.6640625" style="1526" customWidth="1"/>
    <col min="10761" max="10761" width="16.6640625" style="1526" customWidth="1"/>
    <col min="10762" max="11008" width="7.109375" style="1526"/>
    <col min="11009" max="11016" width="17.6640625" style="1526" customWidth="1"/>
    <col min="11017" max="11017" width="16.6640625" style="1526" customWidth="1"/>
    <col min="11018" max="11264" width="7.109375" style="1526"/>
    <col min="11265" max="11272" width="17.6640625" style="1526" customWidth="1"/>
    <col min="11273" max="11273" width="16.6640625" style="1526" customWidth="1"/>
    <col min="11274" max="11520" width="7.109375" style="1526"/>
    <col min="11521" max="11528" width="17.6640625" style="1526" customWidth="1"/>
    <col min="11529" max="11529" width="16.6640625" style="1526" customWidth="1"/>
    <col min="11530" max="11776" width="7.109375" style="1526"/>
    <col min="11777" max="11784" width="17.6640625" style="1526" customWidth="1"/>
    <col min="11785" max="11785" width="16.6640625" style="1526" customWidth="1"/>
    <col min="11786" max="12032" width="7.109375" style="1526"/>
    <col min="12033" max="12040" width="17.6640625" style="1526" customWidth="1"/>
    <col min="12041" max="12041" width="16.6640625" style="1526" customWidth="1"/>
    <col min="12042" max="12288" width="7.109375" style="1526"/>
    <col min="12289" max="12296" width="17.6640625" style="1526" customWidth="1"/>
    <col min="12297" max="12297" width="16.6640625" style="1526" customWidth="1"/>
    <col min="12298" max="12544" width="7.109375" style="1526"/>
    <col min="12545" max="12552" width="17.6640625" style="1526" customWidth="1"/>
    <col min="12553" max="12553" width="16.6640625" style="1526" customWidth="1"/>
    <col min="12554" max="12800" width="7.109375" style="1526"/>
    <col min="12801" max="12808" width="17.6640625" style="1526" customWidth="1"/>
    <col min="12809" max="12809" width="16.6640625" style="1526" customWidth="1"/>
    <col min="12810" max="13056" width="7.109375" style="1526"/>
    <col min="13057" max="13064" width="17.6640625" style="1526" customWidth="1"/>
    <col min="13065" max="13065" width="16.6640625" style="1526" customWidth="1"/>
    <col min="13066" max="13312" width="7.109375" style="1526"/>
    <col min="13313" max="13320" width="17.6640625" style="1526" customWidth="1"/>
    <col min="13321" max="13321" width="16.6640625" style="1526" customWidth="1"/>
    <col min="13322" max="13568" width="7.109375" style="1526"/>
    <col min="13569" max="13576" width="17.6640625" style="1526" customWidth="1"/>
    <col min="13577" max="13577" width="16.6640625" style="1526" customWidth="1"/>
    <col min="13578" max="13824" width="7.109375" style="1526"/>
    <col min="13825" max="13832" width="17.6640625" style="1526" customWidth="1"/>
    <col min="13833" max="13833" width="16.6640625" style="1526" customWidth="1"/>
    <col min="13834" max="14080" width="7.109375" style="1526"/>
    <col min="14081" max="14088" width="17.6640625" style="1526" customWidth="1"/>
    <col min="14089" max="14089" width="16.6640625" style="1526" customWidth="1"/>
    <col min="14090" max="14336" width="7.109375" style="1526"/>
    <col min="14337" max="14344" width="17.6640625" style="1526" customWidth="1"/>
    <col min="14345" max="14345" width="16.6640625" style="1526" customWidth="1"/>
    <col min="14346" max="14592" width="7.109375" style="1526"/>
    <col min="14593" max="14600" width="17.6640625" style="1526" customWidth="1"/>
    <col min="14601" max="14601" width="16.6640625" style="1526" customWidth="1"/>
    <col min="14602" max="14848" width="7.109375" style="1526"/>
    <col min="14849" max="14856" width="17.6640625" style="1526" customWidth="1"/>
    <col min="14857" max="14857" width="16.6640625" style="1526" customWidth="1"/>
    <col min="14858" max="15104" width="7.109375" style="1526"/>
    <col min="15105" max="15112" width="17.6640625" style="1526" customWidth="1"/>
    <col min="15113" max="15113" width="16.6640625" style="1526" customWidth="1"/>
    <col min="15114" max="15360" width="7.109375" style="1526"/>
    <col min="15361" max="15368" width="17.6640625" style="1526" customWidth="1"/>
    <col min="15369" max="15369" width="16.6640625" style="1526" customWidth="1"/>
    <col min="15370" max="15616" width="7.109375" style="1526"/>
    <col min="15617" max="15624" width="17.6640625" style="1526" customWidth="1"/>
    <col min="15625" max="15625" width="16.6640625" style="1526" customWidth="1"/>
    <col min="15626" max="15872" width="7.109375" style="1526"/>
    <col min="15873" max="15880" width="17.6640625" style="1526" customWidth="1"/>
    <col min="15881" max="15881" width="16.6640625" style="1526" customWidth="1"/>
    <col min="15882" max="16128" width="7.109375" style="1526"/>
    <col min="16129" max="16136" width="17.6640625" style="1526" customWidth="1"/>
    <col min="16137" max="16137" width="16.6640625" style="1526" customWidth="1"/>
    <col min="16138" max="16384" width="7.109375" style="1526"/>
  </cols>
  <sheetData>
    <row r="1" spans="1:12" s="1522" customFormat="1" ht="33" customHeight="1" thickBot="1" x14ac:dyDescent="0.45">
      <c r="A1" s="1516" t="s">
        <v>1139</v>
      </c>
      <c r="B1" s="1517"/>
      <c r="C1" s="1518"/>
      <c r="D1" s="1519"/>
      <c r="F1" s="1516" t="s">
        <v>878</v>
      </c>
      <c r="G1" s="1775" t="s">
        <v>2416</v>
      </c>
      <c r="H1" s="1783"/>
      <c r="I1" s="147" t="s">
        <v>880</v>
      </c>
    </row>
    <row r="2" spans="1:12" s="1522" customFormat="1" ht="18" customHeight="1" thickBot="1" x14ac:dyDescent="0.45">
      <c r="A2" s="1516" t="s">
        <v>2384</v>
      </c>
      <c r="B2" s="1532" t="s">
        <v>2385</v>
      </c>
      <c r="C2" s="1523"/>
      <c r="D2" s="1524"/>
      <c r="E2" s="1533"/>
      <c r="F2" s="1516" t="s">
        <v>1163</v>
      </c>
      <c r="G2" s="1777" t="s">
        <v>2423</v>
      </c>
      <c r="H2" s="1783"/>
    </row>
    <row r="3" spans="1:12" ht="54" customHeight="1" x14ac:dyDescent="0.25">
      <c r="A3" s="1784" t="s">
        <v>2424</v>
      </c>
      <c r="B3" s="1785"/>
      <c r="C3" s="1785"/>
      <c r="D3" s="1785"/>
      <c r="E3" s="1785"/>
      <c r="F3" s="1785"/>
      <c r="G3" s="1785"/>
      <c r="H3" s="1785"/>
    </row>
    <row r="4" spans="1:12" ht="24" customHeight="1" thickBot="1" x14ac:dyDescent="0.35">
      <c r="A4" s="1780" t="s">
        <v>2446</v>
      </c>
      <c r="B4" s="1780"/>
      <c r="C4" s="1780"/>
      <c r="D4" s="1780"/>
      <c r="E4" s="1780"/>
      <c r="F4" s="1780"/>
      <c r="G4" s="1780"/>
      <c r="H4" s="1780"/>
    </row>
    <row r="5" spans="1:12" s="1528" customFormat="1" ht="21.9" customHeight="1" x14ac:dyDescent="0.3">
      <c r="A5" s="2527" t="s">
        <v>1196</v>
      </c>
      <c r="B5" s="2517" t="s">
        <v>1031</v>
      </c>
      <c r="C5" s="2518" t="s">
        <v>2419</v>
      </c>
      <c r="D5" s="2518"/>
      <c r="E5" s="2518"/>
      <c r="F5" s="2518" t="s">
        <v>2420</v>
      </c>
      <c r="G5" s="2518"/>
      <c r="H5" s="2519"/>
    </row>
    <row r="6" spans="1:12" s="1528" customFormat="1" ht="21.9" customHeight="1" thickBot="1" x14ac:dyDescent="0.35">
      <c r="A6" s="2528"/>
      <c r="B6" s="2532"/>
      <c r="C6" s="1529" t="s">
        <v>1039</v>
      </c>
      <c r="D6" s="1529" t="s">
        <v>1105</v>
      </c>
      <c r="E6" s="1529" t="s">
        <v>1106</v>
      </c>
      <c r="F6" s="1529" t="s">
        <v>1039</v>
      </c>
      <c r="G6" s="1529" t="s">
        <v>1105</v>
      </c>
      <c r="H6" s="2533" t="s">
        <v>1106</v>
      </c>
    </row>
    <row r="7" spans="1:12" s="1531" customFormat="1" ht="87.6" customHeight="1" x14ac:dyDescent="0.3">
      <c r="A7" s="2526" t="s">
        <v>1031</v>
      </c>
      <c r="B7" s="2529">
        <f>C7+F7</f>
        <v>4</v>
      </c>
      <c r="C7" s="2542">
        <f>SUM(C8:C9)</f>
        <v>4</v>
      </c>
      <c r="D7" s="2541">
        <f>SUM(D8:D9)</f>
        <v>0</v>
      </c>
      <c r="E7" s="2541">
        <f>SUM(E8:E9)</f>
        <v>4</v>
      </c>
      <c r="F7" s="2542">
        <f>F8+F9</f>
        <v>0</v>
      </c>
      <c r="G7" s="2541">
        <f t="shared" ref="G7:H7" si="0">G8+G9</f>
        <v>0</v>
      </c>
      <c r="H7" s="2543">
        <f t="shared" si="0"/>
        <v>0</v>
      </c>
    </row>
    <row r="8" spans="1:12" s="1531" customFormat="1" ht="64.2" customHeight="1" x14ac:dyDescent="0.3">
      <c r="A8" s="2520" t="s">
        <v>1111</v>
      </c>
      <c r="B8" s="2515">
        <f t="shared" ref="B8:B9" si="1">C8+F8</f>
        <v>4</v>
      </c>
      <c r="C8" s="2536">
        <f>SUM(D8:E8)</f>
        <v>4</v>
      </c>
      <c r="D8" s="2535">
        <v>0</v>
      </c>
      <c r="E8" s="2535">
        <v>4</v>
      </c>
      <c r="F8" s="2536">
        <v>0</v>
      </c>
      <c r="G8" s="2535">
        <v>0</v>
      </c>
      <c r="H8" s="2537">
        <v>0</v>
      </c>
    </row>
    <row r="9" spans="1:12" s="1531" customFormat="1" ht="64.2" customHeight="1" thickBot="1" x14ac:dyDescent="0.35">
      <c r="A9" s="2522" t="s">
        <v>1112</v>
      </c>
      <c r="B9" s="2523">
        <f t="shared" si="1"/>
        <v>0</v>
      </c>
      <c r="C9" s="2538">
        <f>SUM(D9:E9)</f>
        <v>0</v>
      </c>
      <c r="D9" s="2539">
        <v>0</v>
      </c>
      <c r="E9" s="2539">
        <v>0</v>
      </c>
      <c r="F9" s="2538">
        <v>0</v>
      </c>
      <c r="G9" s="2539">
        <v>0</v>
      </c>
      <c r="H9" s="2540">
        <v>0</v>
      </c>
    </row>
    <row r="10" spans="1:12" ht="16.2" x14ac:dyDescent="0.3">
      <c r="A10" s="173" t="s">
        <v>973</v>
      </c>
      <c r="B10" s="265" t="s">
        <v>974</v>
      </c>
      <c r="D10" s="173" t="s">
        <v>1015</v>
      </c>
      <c r="F10" s="1494" t="s">
        <v>975</v>
      </c>
      <c r="H10" s="1500"/>
    </row>
    <row r="11" spans="1:12" ht="16.2" x14ac:dyDescent="0.3">
      <c r="A11" s="174"/>
      <c r="B11" s="174"/>
      <c r="C11" s="1493"/>
      <c r="D11" s="174" t="s">
        <v>1016</v>
      </c>
      <c r="F11" s="174"/>
      <c r="G11" s="174"/>
      <c r="H11" s="265"/>
    </row>
    <row r="12" spans="1:12" ht="16.2" x14ac:dyDescent="0.3">
      <c r="A12" s="173"/>
      <c r="B12" s="174"/>
      <c r="C12" s="1493"/>
      <c r="D12" s="1493"/>
      <c r="E12" s="1493"/>
      <c r="F12" s="174"/>
      <c r="H12" s="174"/>
    </row>
    <row r="13" spans="1:12" ht="21" customHeight="1" x14ac:dyDescent="0.3">
      <c r="A13" s="174" t="s">
        <v>2406</v>
      </c>
      <c r="B13" s="174"/>
      <c r="C13" s="174"/>
      <c r="D13" s="1493"/>
      <c r="E13" s="1493"/>
      <c r="F13" s="1493"/>
      <c r="H13" s="2534" t="s">
        <v>2447</v>
      </c>
    </row>
    <row r="14" spans="1:12" ht="17.25" customHeight="1" x14ac:dyDescent="0.3">
      <c r="A14" s="1774" t="s">
        <v>2401</v>
      </c>
      <c r="B14" s="1726"/>
      <c r="C14" s="1726"/>
      <c r="D14" s="1726"/>
      <c r="E14" s="1726"/>
      <c r="F14" s="1726"/>
      <c r="G14" s="1726"/>
      <c r="H14" s="1726"/>
      <c r="I14" s="1726"/>
      <c r="J14" s="1726"/>
      <c r="K14" s="1726"/>
      <c r="L14" s="1726"/>
    </row>
    <row r="15" spans="1:12" ht="16.2" x14ac:dyDescent="0.3">
      <c r="A15" s="1782" t="s">
        <v>2425</v>
      </c>
      <c r="B15" s="1782"/>
      <c r="C15" s="1782"/>
      <c r="D15" s="1782"/>
      <c r="E15" s="1782"/>
      <c r="F15" s="1782"/>
      <c r="G15" s="1782"/>
      <c r="H15" s="1782"/>
    </row>
    <row r="16" spans="1:12" ht="12.6" x14ac:dyDescent="0.25">
      <c r="G16" s="1534"/>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x14ac:dyDescent="0.25"/>
  <cols>
    <col min="1" max="8" width="17.6640625" style="1526" customWidth="1"/>
    <col min="9" max="9" width="16.6640625" style="1526" customWidth="1"/>
    <col min="10" max="256" width="7.109375" style="1526"/>
    <col min="257" max="264" width="17.6640625" style="1526" customWidth="1"/>
    <col min="265" max="265" width="16.6640625" style="1526" customWidth="1"/>
    <col min="266" max="512" width="7.109375" style="1526"/>
    <col min="513" max="520" width="17.6640625" style="1526" customWidth="1"/>
    <col min="521" max="521" width="16.6640625" style="1526" customWidth="1"/>
    <col min="522" max="768" width="7.109375" style="1526"/>
    <col min="769" max="776" width="17.6640625" style="1526" customWidth="1"/>
    <col min="777" max="777" width="16.6640625" style="1526" customWidth="1"/>
    <col min="778" max="1024" width="7.109375" style="1526"/>
    <col min="1025" max="1032" width="17.6640625" style="1526" customWidth="1"/>
    <col min="1033" max="1033" width="16.6640625" style="1526" customWidth="1"/>
    <col min="1034" max="1280" width="7.109375" style="1526"/>
    <col min="1281" max="1288" width="17.6640625" style="1526" customWidth="1"/>
    <col min="1289" max="1289" width="16.6640625" style="1526" customWidth="1"/>
    <col min="1290" max="1536" width="7.109375" style="1526"/>
    <col min="1537" max="1544" width="17.6640625" style="1526" customWidth="1"/>
    <col min="1545" max="1545" width="16.6640625" style="1526" customWidth="1"/>
    <col min="1546" max="1792" width="7.109375" style="1526"/>
    <col min="1793" max="1800" width="17.6640625" style="1526" customWidth="1"/>
    <col min="1801" max="1801" width="16.6640625" style="1526" customWidth="1"/>
    <col min="1802" max="2048" width="7.109375" style="1526"/>
    <col min="2049" max="2056" width="17.6640625" style="1526" customWidth="1"/>
    <col min="2057" max="2057" width="16.6640625" style="1526" customWidth="1"/>
    <col min="2058" max="2304" width="7.109375" style="1526"/>
    <col min="2305" max="2312" width="17.6640625" style="1526" customWidth="1"/>
    <col min="2313" max="2313" width="16.6640625" style="1526" customWidth="1"/>
    <col min="2314" max="2560" width="7.109375" style="1526"/>
    <col min="2561" max="2568" width="17.6640625" style="1526" customWidth="1"/>
    <col min="2569" max="2569" width="16.6640625" style="1526" customWidth="1"/>
    <col min="2570" max="2816" width="7.109375" style="1526"/>
    <col min="2817" max="2824" width="17.6640625" style="1526" customWidth="1"/>
    <col min="2825" max="2825" width="16.6640625" style="1526" customWidth="1"/>
    <col min="2826" max="3072" width="7.109375" style="1526"/>
    <col min="3073" max="3080" width="17.6640625" style="1526" customWidth="1"/>
    <col min="3081" max="3081" width="16.6640625" style="1526" customWidth="1"/>
    <col min="3082" max="3328" width="7.109375" style="1526"/>
    <col min="3329" max="3336" width="17.6640625" style="1526" customWidth="1"/>
    <col min="3337" max="3337" width="16.6640625" style="1526" customWidth="1"/>
    <col min="3338" max="3584" width="7.109375" style="1526"/>
    <col min="3585" max="3592" width="17.6640625" style="1526" customWidth="1"/>
    <col min="3593" max="3593" width="16.6640625" style="1526" customWidth="1"/>
    <col min="3594" max="3840" width="7.109375" style="1526"/>
    <col min="3841" max="3848" width="17.6640625" style="1526" customWidth="1"/>
    <col min="3849" max="3849" width="16.6640625" style="1526" customWidth="1"/>
    <col min="3850" max="4096" width="7.109375" style="1526"/>
    <col min="4097" max="4104" width="17.6640625" style="1526" customWidth="1"/>
    <col min="4105" max="4105" width="16.6640625" style="1526" customWidth="1"/>
    <col min="4106" max="4352" width="7.109375" style="1526"/>
    <col min="4353" max="4360" width="17.6640625" style="1526" customWidth="1"/>
    <col min="4361" max="4361" width="16.6640625" style="1526" customWidth="1"/>
    <col min="4362" max="4608" width="7.109375" style="1526"/>
    <col min="4609" max="4616" width="17.6640625" style="1526" customWidth="1"/>
    <col min="4617" max="4617" width="16.6640625" style="1526" customWidth="1"/>
    <col min="4618" max="4864" width="7.109375" style="1526"/>
    <col min="4865" max="4872" width="17.6640625" style="1526" customWidth="1"/>
    <col min="4873" max="4873" width="16.6640625" style="1526" customWidth="1"/>
    <col min="4874" max="5120" width="7.109375" style="1526"/>
    <col min="5121" max="5128" width="17.6640625" style="1526" customWidth="1"/>
    <col min="5129" max="5129" width="16.6640625" style="1526" customWidth="1"/>
    <col min="5130" max="5376" width="7.109375" style="1526"/>
    <col min="5377" max="5384" width="17.6640625" style="1526" customWidth="1"/>
    <col min="5385" max="5385" width="16.6640625" style="1526" customWidth="1"/>
    <col min="5386" max="5632" width="7.109375" style="1526"/>
    <col min="5633" max="5640" width="17.6640625" style="1526" customWidth="1"/>
    <col min="5641" max="5641" width="16.6640625" style="1526" customWidth="1"/>
    <col min="5642" max="5888" width="7.109375" style="1526"/>
    <col min="5889" max="5896" width="17.6640625" style="1526" customWidth="1"/>
    <col min="5897" max="5897" width="16.6640625" style="1526" customWidth="1"/>
    <col min="5898" max="6144" width="7.109375" style="1526"/>
    <col min="6145" max="6152" width="17.6640625" style="1526" customWidth="1"/>
    <col min="6153" max="6153" width="16.6640625" style="1526" customWidth="1"/>
    <col min="6154" max="6400" width="7.109375" style="1526"/>
    <col min="6401" max="6408" width="17.6640625" style="1526" customWidth="1"/>
    <col min="6409" max="6409" width="16.6640625" style="1526" customWidth="1"/>
    <col min="6410" max="6656" width="7.109375" style="1526"/>
    <col min="6657" max="6664" width="17.6640625" style="1526" customWidth="1"/>
    <col min="6665" max="6665" width="16.6640625" style="1526" customWidth="1"/>
    <col min="6666" max="6912" width="7.109375" style="1526"/>
    <col min="6913" max="6920" width="17.6640625" style="1526" customWidth="1"/>
    <col min="6921" max="6921" width="16.6640625" style="1526" customWidth="1"/>
    <col min="6922" max="7168" width="7.109375" style="1526"/>
    <col min="7169" max="7176" width="17.6640625" style="1526" customWidth="1"/>
    <col min="7177" max="7177" width="16.6640625" style="1526" customWidth="1"/>
    <col min="7178" max="7424" width="7.109375" style="1526"/>
    <col min="7425" max="7432" width="17.6640625" style="1526" customWidth="1"/>
    <col min="7433" max="7433" width="16.6640625" style="1526" customWidth="1"/>
    <col min="7434" max="7680" width="7.109375" style="1526"/>
    <col min="7681" max="7688" width="17.6640625" style="1526" customWidth="1"/>
    <col min="7689" max="7689" width="16.6640625" style="1526" customWidth="1"/>
    <col min="7690" max="7936" width="7.109375" style="1526"/>
    <col min="7937" max="7944" width="17.6640625" style="1526" customWidth="1"/>
    <col min="7945" max="7945" width="16.6640625" style="1526" customWidth="1"/>
    <col min="7946" max="8192" width="7.109375" style="1526"/>
    <col min="8193" max="8200" width="17.6640625" style="1526" customWidth="1"/>
    <col min="8201" max="8201" width="16.6640625" style="1526" customWidth="1"/>
    <col min="8202" max="8448" width="7.109375" style="1526"/>
    <col min="8449" max="8456" width="17.6640625" style="1526" customWidth="1"/>
    <col min="8457" max="8457" width="16.6640625" style="1526" customWidth="1"/>
    <col min="8458" max="8704" width="7.109375" style="1526"/>
    <col min="8705" max="8712" width="17.6640625" style="1526" customWidth="1"/>
    <col min="8713" max="8713" width="16.6640625" style="1526" customWidth="1"/>
    <col min="8714" max="8960" width="7.109375" style="1526"/>
    <col min="8961" max="8968" width="17.6640625" style="1526" customWidth="1"/>
    <col min="8969" max="8969" width="16.6640625" style="1526" customWidth="1"/>
    <col min="8970" max="9216" width="7.109375" style="1526"/>
    <col min="9217" max="9224" width="17.6640625" style="1526" customWidth="1"/>
    <col min="9225" max="9225" width="16.6640625" style="1526" customWidth="1"/>
    <col min="9226" max="9472" width="7.109375" style="1526"/>
    <col min="9473" max="9480" width="17.6640625" style="1526" customWidth="1"/>
    <col min="9481" max="9481" width="16.6640625" style="1526" customWidth="1"/>
    <col min="9482" max="9728" width="7.109375" style="1526"/>
    <col min="9729" max="9736" width="17.6640625" style="1526" customWidth="1"/>
    <col min="9737" max="9737" width="16.6640625" style="1526" customWidth="1"/>
    <col min="9738" max="9984" width="7.109375" style="1526"/>
    <col min="9985" max="9992" width="17.6640625" style="1526" customWidth="1"/>
    <col min="9993" max="9993" width="16.6640625" style="1526" customWidth="1"/>
    <col min="9994" max="10240" width="7.109375" style="1526"/>
    <col min="10241" max="10248" width="17.6640625" style="1526" customWidth="1"/>
    <col min="10249" max="10249" width="16.6640625" style="1526" customWidth="1"/>
    <col min="10250" max="10496" width="7.109375" style="1526"/>
    <col min="10497" max="10504" width="17.6640625" style="1526" customWidth="1"/>
    <col min="10505" max="10505" width="16.6640625" style="1526" customWidth="1"/>
    <col min="10506" max="10752" width="7.109375" style="1526"/>
    <col min="10753" max="10760" width="17.6640625" style="1526" customWidth="1"/>
    <col min="10761" max="10761" width="16.6640625" style="1526" customWidth="1"/>
    <col min="10762" max="11008" width="7.109375" style="1526"/>
    <col min="11009" max="11016" width="17.6640625" style="1526" customWidth="1"/>
    <col min="11017" max="11017" width="16.6640625" style="1526" customWidth="1"/>
    <col min="11018" max="11264" width="7.109375" style="1526"/>
    <col min="11265" max="11272" width="17.6640625" style="1526" customWidth="1"/>
    <col min="11273" max="11273" width="16.6640625" style="1526" customWidth="1"/>
    <col min="11274" max="11520" width="7.109375" style="1526"/>
    <col min="11521" max="11528" width="17.6640625" style="1526" customWidth="1"/>
    <col min="11529" max="11529" width="16.6640625" style="1526" customWidth="1"/>
    <col min="11530" max="11776" width="7.109375" style="1526"/>
    <col min="11777" max="11784" width="17.6640625" style="1526" customWidth="1"/>
    <col min="11785" max="11785" width="16.6640625" style="1526" customWidth="1"/>
    <col min="11786" max="12032" width="7.109375" style="1526"/>
    <col min="12033" max="12040" width="17.6640625" style="1526" customWidth="1"/>
    <col min="12041" max="12041" width="16.6640625" style="1526" customWidth="1"/>
    <col min="12042" max="12288" width="7.109375" style="1526"/>
    <col min="12289" max="12296" width="17.6640625" style="1526" customWidth="1"/>
    <col min="12297" max="12297" width="16.6640625" style="1526" customWidth="1"/>
    <col min="12298" max="12544" width="7.109375" style="1526"/>
    <col min="12545" max="12552" width="17.6640625" style="1526" customWidth="1"/>
    <col min="12553" max="12553" width="16.6640625" style="1526" customWidth="1"/>
    <col min="12554" max="12800" width="7.109375" style="1526"/>
    <col min="12801" max="12808" width="17.6640625" style="1526" customWidth="1"/>
    <col min="12809" max="12809" width="16.6640625" style="1526" customWidth="1"/>
    <col min="12810" max="13056" width="7.109375" style="1526"/>
    <col min="13057" max="13064" width="17.6640625" style="1526" customWidth="1"/>
    <col min="13065" max="13065" width="16.6640625" style="1526" customWidth="1"/>
    <col min="13066" max="13312" width="7.109375" style="1526"/>
    <col min="13313" max="13320" width="17.6640625" style="1526" customWidth="1"/>
    <col min="13321" max="13321" width="16.6640625" style="1526" customWidth="1"/>
    <col min="13322" max="13568" width="7.109375" style="1526"/>
    <col min="13569" max="13576" width="17.6640625" style="1526" customWidth="1"/>
    <col min="13577" max="13577" width="16.6640625" style="1526" customWidth="1"/>
    <col min="13578" max="13824" width="7.109375" style="1526"/>
    <col min="13825" max="13832" width="17.6640625" style="1526" customWidth="1"/>
    <col min="13833" max="13833" width="16.6640625" style="1526" customWidth="1"/>
    <col min="13834" max="14080" width="7.109375" style="1526"/>
    <col min="14081" max="14088" width="17.6640625" style="1526" customWidth="1"/>
    <col min="14089" max="14089" width="16.6640625" style="1526" customWidth="1"/>
    <col min="14090" max="14336" width="7.109375" style="1526"/>
    <col min="14337" max="14344" width="17.6640625" style="1526" customWidth="1"/>
    <col min="14345" max="14345" width="16.6640625" style="1526" customWidth="1"/>
    <col min="14346" max="14592" width="7.109375" style="1526"/>
    <col min="14593" max="14600" width="17.6640625" style="1526" customWidth="1"/>
    <col min="14601" max="14601" width="16.6640625" style="1526" customWidth="1"/>
    <col min="14602" max="14848" width="7.109375" style="1526"/>
    <col min="14849" max="14856" width="17.6640625" style="1526" customWidth="1"/>
    <col min="14857" max="14857" width="16.6640625" style="1526" customWidth="1"/>
    <col min="14858" max="15104" width="7.109375" style="1526"/>
    <col min="15105" max="15112" width="17.6640625" style="1526" customWidth="1"/>
    <col min="15113" max="15113" width="16.6640625" style="1526" customWidth="1"/>
    <col min="15114" max="15360" width="7.109375" style="1526"/>
    <col min="15361" max="15368" width="17.6640625" style="1526" customWidth="1"/>
    <col min="15369" max="15369" width="16.6640625" style="1526" customWidth="1"/>
    <col min="15370" max="15616" width="7.109375" style="1526"/>
    <col min="15617" max="15624" width="17.6640625" style="1526" customWidth="1"/>
    <col min="15625" max="15625" width="16.6640625" style="1526" customWidth="1"/>
    <col min="15626" max="15872" width="7.109375" style="1526"/>
    <col min="15873" max="15880" width="17.6640625" style="1526" customWidth="1"/>
    <col min="15881" max="15881" width="16.6640625" style="1526" customWidth="1"/>
    <col min="15882" max="16128" width="7.109375" style="1526"/>
    <col min="16129" max="16136" width="17.6640625" style="1526" customWidth="1"/>
    <col min="16137" max="16137" width="16.6640625" style="1526" customWidth="1"/>
    <col min="16138" max="16384" width="7.109375" style="1526"/>
  </cols>
  <sheetData>
    <row r="1" spans="1:12" s="1522" customFormat="1" ht="33" customHeight="1" thickBot="1" x14ac:dyDescent="0.45">
      <c r="A1" s="1516" t="s">
        <v>1139</v>
      </c>
      <c r="B1" s="1517"/>
      <c r="C1" s="1518"/>
      <c r="D1" s="1519"/>
      <c r="F1" s="1516" t="s">
        <v>878</v>
      </c>
      <c r="G1" s="1775" t="s">
        <v>2416</v>
      </c>
      <c r="H1" s="1783"/>
      <c r="I1" s="147" t="s">
        <v>880</v>
      </c>
    </row>
    <row r="2" spans="1:12" s="1522" customFormat="1" ht="18" customHeight="1" thickBot="1" x14ac:dyDescent="0.45">
      <c r="A2" s="1516" t="s">
        <v>2384</v>
      </c>
      <c r="B2" s="1532" t="s">
        <v>2385</v>
      </c>
      <c r="C2" s="1523"/>
      <c r="D2" s="1524"/>
      <c r="E2" s="1533"/>
      <c r="F2" s="1516" t="s">
        <v>1163</v>
      </c>
      <c r="G2" s="1777" t="s">
        <v>2423</v>
      </c>
      <c r="H2" s="1783"/>
    </row>
    <row r="3" spans="1:12" ht="54" customHeight="1" x14ac:dyDescent="0.25">
      <c r="A3" s="1784" t="s">
        <v>2424</v>
      </c>
      <c r="B3" s="1785"/>
      <c r="C3" s="1785"/>
      <c r="D3" s="1785"/>
      <c r="E3" s="1785"/>
      <c r="F3" s="1785"/>
      <c r="G3" s="1785"/>
      <c r="H3" s="1785"/>
    </row>
    <row r="4" spans="1:12" ht="24" customHeight="1" thickBot="1" x14ac:dyDescent="0.35">
      <c r="A4" s="1780" t="s">
        <v>2453</v>
      </c>
      <c r="B4" s="1780"/>
      <c r="C4" s="1780"/>
      <c r="D4" s="1780"/>
      <c r="E4" s="1780"/>
      <c r="F4" s="1780"/>
      <c r="G4" s="1780"/>
      <c r="H4" s="1780"/>
    </row>
    <row r="5" spans="1:12" s="1528" customFormat="1" ht="21.9" customHeight="1" x14ac:dyDescent="0.3">
      <c r="A5" s="2527" t="s">
        <v>1196</v>
      </c>
      <c r="B5" s="2517" t="s">
        <v>1031</v>
      </c>
      <c r="C5" s="2518" t="s">
        <v>2419</v>
      </c>
      <c r="D5" s="2518"/>
      <c r="E5" s="2518"/>
      <c r="F5" s="2518" t="s">
        <v>2420</v>
      </c>
      <c r="G5" s="2518"/>
      <c r="H5" s="2519"/>
    </row>
    <row r="6" spans="1:12" s="1528" customFormat="1" ht="21.9" customHeight="1" thickBot="1" x14ac:dyDescent="0.35">
      <c r="A6" s="2528"/>
      <c r="B6" s="2532"/>
      <c r="C6" s="1529" t="s">
        <v>1039</v>
      </c>
      <c r="D6" s="1529" t="s">
        <v>1105</v>
      </c>
      <c r="E6" s="1529" t="s">
        <v>1106</v>
      </c>
      <c r="F6" s="1529" t="s">
        <v>1039</v>
      </c>
      <c r="G6" s="1529" t="s">
        <v>1105</v>
      </c>
      <c r="H6" s="2533" t="s">
        <v>1106</v>
      </c>
    </row>
    <row r="7" spans="1:12" s="1531" customFormat="1" ht="87.6" customHeight="1" x14ac:dyDescent="0.3">
      <c r="A7" s="2526" t="s">
        <v>1031</v>
      </c>
      <c r="B7" s="2529">
        <f>C7+F7</f>
        <v>4</v>
      </c>
      <c r="C7" s="2542">
        <f>SUM(C8:C9)</f>
        <v>4</v>
      </c>
      <c r="D7" s="2541">
        <f>SUM(D8:D9)</f>
        <v>0</v>
      </c>
      <c r="E7" s="2541">
        <f>SUM(E8:E9)</f>
        <v>4</v>
      </c>
      <c r="F7" s="2542">
        <f>F8+F9</f>
        <v>0</v>
      </c>
      <c r="G7" s="2541">
        <f t="shared" ref="G7:H7" si="0">G8+G9</f>
        <v>0</v>
      </c>
      <c r="H7" s="2543">
        <f t="shared" si="0"/>
        <v>0</v>
      </c>
    </row>
    <row r="8" spans="1:12" s="1531" customFormat="1" ht="64.2" customHeight="1" x14ac:dyDescent="0.3">
      <c r="A8" s="2520" t="s">
        <v>1111</v>
      </c>
      <c r="B8" s="2515">
        <f t="shared" ref="B8:B9" si="1">C8+F8</f>
        <v>4</v>
      </c>
      <c r="C8" s="2536">
        <f>SUM(D8:E8)</f>
        <v>4</v>
      </c>
      <c r="D8" s="2535">
        <v>0</v>
      </c>
      <c r="E8" s="2535">
        <v>4</v>
      </c>
      <c r="F8" s="2536">
        <v>0</v>
      </c>
      <c r="G8" s="2535">
        <v>0</v>
      </c>
      <c r="H8" s="2537">
        <v>0</v>
      </c>
    </row>
    <row r="9" spans="1:12" s="1531" customFormat="1" ht="64.2" customHeight="1" thickBot="1" x14ac:dyDescent="0.35">
      <c r="A9" s="2522" t="s">
        <v>1112</v>
      </c>
      <c r="B9" s="2523">
        <f t="shared" si="1"/>
        <v>0</v>
      </c>
      <c r="C9" s="2538">
        <f>SUM(D9:E9)</f>
        <v>0</v>
      </c>
      <c r="D9" s="2539">
        <v>0</v>
      </c>
      <c r="E9" s="2539">
        <v>0</v>
      </c>
      <c r="F9" s="2538">
        <v>0</v>
      </c>
      <c r="G9" s="2539">
        <v>0</v>
      </c>
      <c r="H9" s="2540">
        <v>0</v>
      </c>
    </row>
    <row r="10" spans="1:12" ht="16.2" x14ac:dyDescent="0.3">
      <c r="A10" s="173" t="s">
        <v>973</v>
      </c>
      <c r="B10" s="265" t="s">
        <v>974</v>
      </c>
      <c r="D10" s="173" t="s">
        <v>1015</v>
      </c>
      <c r="F10" s="1494" t="s">
        <v>975</v>
      </c>
      <c r="H10" s="1500"/>
    </row>
    <row r="11" spans="1:12" ht="16.2" x14ac:dyDescent="0.3">
      <c r="A11" s="174"/>
      <c r="B11" s="174"/>
      <c r="C11" s="1493"/>
      <c r="D11" s="174" t="s">
        <v>1016</v>
      </c>
      <c r="F11" s="174"/>
      <c r="G11" s="174"/>
      <c r="H11" s="265"/>
    </row>
    <row r="12" spans="1:12" ht="16.2" x14ac:dyDescent="0.3">
      <c r="A12" s="173"/>
      <c r="B12" s="174"/>
      <c r="C12" s="1493"/>
      <c r="D12" s="1493"/>
      <c r="E12" s="1493"/>
      <c r="F12" s="174"/>
      <c r="H12" s="174"/>
    </row>
    <row r="13" spans="1:12" ht="21" customHeight="1" x14ac:dyDescent="0.3">
      <c r="A13" s="174" t="s">
        <v>2406</v>
      </c>
      <c r="B13" s="174"/>
      <c r="C13" s="174"/>
      <c r="D13" s="1493"/>
      <c r="E13" s="1493"/>
      <c r="F13" s="1493"/>
      <c r="H13" s="2534" t="s">
        <v>2454</v>
      </c>
    </row>
    <row r="14" spans="1:12" ht="17.25" customHeight="1" x14ac:dyDescent="0.3">
      <c r="A14" s="1774" t="s">
        <v>2401</v>
      </c>
      <c r="B14" s="1726"/>
      <c r="C14" s="1726"/>
      <c r="D14" s="1726"/>
      <c r="E14" s="1726"/>
      <c r="F14" s="1726"/>
      <c r="G14" s="1726"/>
      <c r="H14" s="1726"/>
      <c r="I14" s="1726"/>
      <c r="J14" s="1726"/>
      <c r="K14" s="1726"/>
      <c r="L14" s="1726"/>
    </row>
    <row r="15" spans="1:12" ht="16.2" x14ac:dyDescent="0.3">
      <c r="A15" s="1782" t="s">
        <v>2425</v>
      </c>
      <c r="B15" s="1782"/>
      <c r="C15" s="1782"/>
      <c r="D15" s="1782"/>
      <c r="E15" s="1782"/>
      <c r="F15" s="1782"/>
      <c r="G15" s="1782"/>
      <c r="H15" s="1782"/>
    </row>
    <row r="16" spans="1:12" ht="12.6" x14ac:dyDescent="0.25">
      <c r="G16" s="1534"/>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x14ac:dyDescent="0.3"/>
  <cols>
    <col min="1" max="1" width="93.6640625" customWidth="1"/>
  </cols>
  <sheetData>
    <row r="1" spans="1:2" ht="19.8" x14ac:dyDescent="0.3">
      <c r="A1" s="12" t="s">
        <v>805</v>
      </c>
      <c r="B1" s="1" t="s">
        <v>15</v>
      </c>
    </row>
    <row r="2" spans="1:2" ht="19.8" x14ac:dyDescent="0.3">
      <c r="A2" s="13" t="s">
        <v>540</v>
      </c>
    </row>
    <row r="3" spans="1:2" ht="19.8" x14ac:dyDescent="0.3">
      <c r="A3" s="13" t="s">
        <v>253</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99" x14ac:dyDescent="0.3">
      <c r="A14" s="61" t="s">
        <v>778</v>
      </c>
    </row>
    <row r="15" spans="1:2" ht="19.8" x14ac:dyDescent="0.3">
      <c r="A15" s="10" t="s">
        <v>211</v>
      </c>
    </row>
    <row r="16" spans="1:2" ht="19.8" x14ac:dyDescent="0.3">
      <c r="A16" s="9" t="s">
        <v>7</v>
      </c>
    </row>
    <row r="17" spans="1:1" ht="39.6" x14ac:dyDescent="0.3">
      <c r="A17" s="10" t="s">
        <v>212</v>
      </c>
    </row>
    <row r="18" spans="1:1" ht="39.6" x14ac:dyDescent="0.3">
      <c r="A18" s="10" t="s">
        <v>213</v>
      </c>
    </row>
    <row r="19" spans="1:1" ht="19.8" x14ac:dyDescent="0.3">
      <c r="A19" s="10" t="s">
        <v>214</v>
      </c>
    </row>
    <row r="20" spans="1:1" ht="19.8" x14ac:dyDescent="0.3">
      <c r="A20" s="10" t="s">
        <v>255</v>
      </c>
    </row>
    <row r="21" spans="1:1" ht="19.8" x14ac:dyDescent="0.3">
      <c r="A21" s="10" t="s">
        <v>215</v>
      </c>
    </row>
    <row r="22" spans="1:1" ht="19.8" x14ac:dyDescent="0.3">
      <c r="A22" s="10" t="s">
        <v>216</v>
      </c>
    </row>
    <row r="23" spans="1:1" ht="19.8" x14ac:dyDescent="0.3">
      <c r="A23" s="10" t="s">
        <v>217</v>
      </c>
    </row>
    <row r="24" spans="1:1" ht="19.8" x14ac:dyDescent="0.3">
      <c r="A24" s="10" t="s">
        <v>220</v>
      </c>
    </row>
    <row r="25" spans="1:1" ht="19.8" x14ac:dyDescent="0.3">
      <c r="A25" s="45" t="s">
        <v>254</v>
      </c>
    </row>
    <row r="26" spans="1:1" ht="19.8" x14ac:dyDescent="0.3">
      <c r="A26" s="45" t="s">
        <v>135</v>
      </c>
    </row>
    <row r="27" spans="1:1" ht="19.8" x14ac:dyDescent="0.3">
      <c r="A27" s="45" t="s">
        <v>570</v>
      </c>
    </row>
    <row r="28" spans="1:1" ht="19.8" x14ac:dyDescent="0.3">
      <c r="A28" s="45" t="s">
        <v>9</v>
      </c>
    </row>
    <row r="29" spans="1:1" ht="19.8" x14ac:dyDescent="0.3">
      <c r="A29" s="55" t="s">
        <v>10</v>
      </c>
    </row>
    <row r="30" spans="1:1" ht="39.6" x14ac:dyDescent="0.3">
      <c r="A30" s="45" t="s">
        <v>571</v>
      </c>
    </row>
    <row r="31" spans="1:1" ht="39.6" x14ac:dyDescent="0.3">
      <c r="A31" s="45" t="s">
        <v>222</v>
      </c>
    </row>
    <row r="32" spans="1:1" ht="19.8" x14ac:dyDescent="0.3">
      <c r="A32" s="55" t="s">
        <v>11</v>
      </c>
    </row>
    <row r="33" spans="1:1" ht="39.6" x14ac:dyDescent="0.3">
      <c r="A33" s="45" t="s">
        <v>559</v>
      </c>
    </row>
    <row r="34" spans="1:1" ht="19.8" x14ac:dyDescent="0.3">
      <c r="A34" s="10" t="s">
        <v>39</v>
      </c>
    </row>
    <row r="35" spans="1:1" ht="39.6" x14ac:dyDescent="0.3">
      <c r="A35" s="15" t="s">
        <v>14</v>
      </c>
    </row>
    <row r="36" spans="1:1" ht="20.399999999999999" thickBot="1" x14ac:dyDescent="0.35">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zoomScale="70" zoomScaleNormal="70" zoomScaleSheetLayoutView="85" workbookViewId="0">
      <selection activeCell="I1" sqref="I1"/>
    </sheetView>
  </sheetViews>
  <sheetFormatPr defaultColWidth="9.6640625" defaultRowHeight="16.2" x14ac:dyDescent="0.3"/>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x14ac:dyDescent="0.35">
      <c r="A1" s="101" t="s">
        <v>1086</v>
      </c>
      <c r="B1" s="148"/>
      <c r="C1" s="148"/>
      <c r="D1" s="148"/>
      <c r="E1" s="148"/>
      <c r="F1" s="148"/>
      <c r="G1" s="120" t="s">
        <v>1058</v>
      </c>
      <c r="H1" s="121" t="s">
        <v>1059</v>
      </c>
      <c r="I1" s="147" t="s">
        <v>880</v>
      </c>
    </row>
    <row r="2" spans="1:17" ht="19.95" customHeight="1" thickBot="1" x14ac:dyDescent="0.35">
      <c r="A2" s="101" t="s">
        <v>1133</v>
      </c>
      <c r="B2" s="1787" t="s">
        <v>1061</v>
      </c>
      <c r="C2" s="1787"/>
      <c r="D2" s="149"/>
      <c r="E2" s="124"/>
      <c r="F2" s="109"/>
      <c r="G2" s="120" t="s">
        <v>1088</v>
      </c>
      <c r="H2" s="122" t="s">
        <v>1134</v>
      </c>
    </row>
    <row r="3" spans="1:17" ht="40.200000000000003" customHeight="1" x14ac:dyDescent="0.3">
      <c r="A3" s="1744" t="s">
        <v>1135</v>
      </c>
      <c r="B3" s="1744"/>
      <c r="C3" s="1744"/>
      <c r="D3" s="1744"/>
      <c r="E3" s="1744"/>
      <c r="F3" s="1744"/>
      <c r="G3" s="1744"/>
      <c r="H3" s="1744"/>
    </row>
    <row r="4" spans="1:17" ht="26.4" customHeight="1" thickBot="1" x14ac:dyDescent="0.35">
      <c r="A4" s="112"/>
      <c r="B4" s="150"/>
      <c r="C4" s="1773" t="s">
        <v>2155</v>
      </c>
      <c r="D4" s="1773"/>
      <c r="E4" s="1773"/>
      <c r="F4" s="1773"/>
      <c r="G4" s="150"/>
      <c r="H4" s="151" t="s">
        <v>1091</v>
      </c>
    </row>
    <row r="5" spans="1:17" ht="64.95" customHeight="1" thickBot="1" x14ac:dyDescent="0.35">
      <c r="A5" s="1740" t="s">
        <v>1092</v>
      </c>
      <c r="B5" s="1740" t="s">
        <v>1069</v>
      </c>
      <c r="C5" s="1740" t="s">
        <v>1136</v>
      </c>
      <c r="D5" s="1740"/>
      <c r="E5" s="1740"/>
      <c r="F5" s="1740" t="s">
        <v>1137</v>
      </c>
      <c r="G5" s="1740"/>
      <c r="H5" s="1740"/>
    </row>
    <row r="6" spans="1:17" ht="64.95" customHeight="1" thickBot="1" x14ac:dyDescent="0.35">
      <c r="A6" s="1740"/>
      <c r="B6" s="1740"/>
      <c r="C6" s="111" t="s">
        <v>1072</v>
      </c>
      <c r="D6" s="111" t="s">
        <v>1070</v>
      </c>
      <c r="E6" s="111" t="s">
        <v>1071</v>
      </c>
      <c r="F6" s="111" t="s">
        <v>1072</v>
      </c>
      <c r="G6" s="111" t="s">
        <v>1070</v>
      </c>
      <c r="H6" s="111" t="s">
        <v>1071</v>
      </c>
    </row>
    <row r="7" spans="1:17" ht="64.95" customHeight="1" thickBot="1" x14ac:dyDescent="0.35">
      <c r="A7" s="111" t="s">
        <v>1075</v>
      </c>
      <c r="B7" s="1211">
        <f>C7+F7</f>
        <v>0</v>
      </c>
      <c r="C7" s="1211">
        <f>SUM(D7:E7)</f>
        <v>0</v>
      </c>
      <c r="D7" s="1204">
        <v>0</v>
      </c>
      <c r="E7" s="1204">
        <v>0</v>
      </c>
      <c r="F7" s="1211">
        <f>SUM(G7:H7)</f>
        <v>0</v>
      </c>
      <c r="G7" s="1204">
        <v>0</v>
      </c>
      <c r="H7" s="1204">
        <v>0</v>
      </c>
    </row>
    <row r="8" spans="1:17" ht="64.95" customHeight="1" thickBot="1" x14ac:dyDescent="0.35">
      <c r="A8" s="111" t="s">
        <v>1077</v>
      </c>
      <c r="B8" s="1211">
        <f t="shared" ref="B8:B9" si="0">C8+F8</f>
        <v>0</v>
      </c>
      <c r="C8" s="1211">
        <f t="shared" ref="C8:C9" si="1">SUM(D8:E8)</f>
        <v>0</v>
      </c>
      <c r="D8" s="1204">
        <v>0</v>
      </c>
      <c r="E8" s="1204">
        <v>0</v>
      </c>
      <c r="F8" s="1211">
        <f t="shared" ref="F8:F9" si="2">SUM(G8:H8)</f>
        <v>0</v>
      </c>
      <c r="G8" s="1204">
        <v>0</v>
      </c>
      <c r="H8" s="1204">
        <v>0</v>
      </c>
    </row>
    <row r="9" spans="1:17" ht="64.95" customHeight="1" thickBot="1" x14ac:dyDescent="0.35">
      <c r="A9" s="111" t="s">
        <v>1078</v>
      </c>
      <c r="B9" s="1211">
        <f t="shared" si="0"/>
        <v>0</v>
      </c>
      <c r="C9" s="1211">
        <f t="shared" si="1"/>
        <v>0</v>
      </c>
      <c r="D9" s="1204">
        <v>0</v>
      </c>
      <c r="E9" s="1204">
        <v>0</v>
      </c>
      <c r="F9" s="1211">
        <f t="shared" si="2"/>
        <v>0</v>
      </c>
      <c r="G9" s="1204">
        <v>0</v>
      </c>
      <c r="H9" s="1204">
        <v>0</v>
      </c>
    </row>
    <row r="10" spans="1:17" ht="25.2" customHeight="1" x14ac:dyDescent="0.3">
      <c r="A10" s="113" t="s">
        <v>1138</v>
      </c>
      <c r="B10" s="113"/>
      <c r="C10" s="113"/>
      <c r="D10" s="113"/>
      <c r="E10" s="113"/>
      <c r="F10" s="113"/>
      <c r="G10" s="113"/>
      <c r="H10" s="113"/>
    </row>
    <row r="11" spans="1:17" ht="25.2" customHeight="1" x14ac:dyDescent="0.3">
      <c r="A11" s="113" t="s">
        <v>1126</v>
      </c>
      <c r="B11" s="113"/>
      <c r="C11" s="113"/>
      <c r="D11" s="113"/>
      <c r="E11" s="113"/>
      <c r="F11" s="113"/>
      <c r="G11" s="113"/>
      <c r="H11" s="113"/>
      <c r="Q11" s="112"/>
    </row>
    <row r="12" spans="1:17" ht="19.2" customHeight="1" x14ac:dyDescent="0.3">
      <c r="A12" s="113"/>
      <c r="B12" s="113"/>
      <c r="C12" s="113"/>
      <c r="D12" s="113"/>
      <c r="E12" s="113"/>
      <c r="F12" s="1786" t="s">
        <v>2159</v>
      </c>
      <c r="G12" s="1786"/>
      <c r="H12" s="1786"/>
    </row>
    <row r="13" spans="1:17" x14ac:dyDescent="0.3">
      <c r="A13" s="115" t="s">
        <v>1081</v>
      </c>
      <c r="B13" s="113"/>
      <c r="C13" s="113"/>
      <c r="D13" s="113"/>
      <c r="E13" s="113"/>
      <c r="F13" s="113"/>
      <c r="G13" s="113"/>
      <c r="H13" s="113"/>
    </row>
    <row r="14" spans="1:17" x14ac:dyDescent="0.3">
      <c r="A14" s="115" t="s">
        <v>1127</v>
      </c>
      <c r="B14" s="113"/>
      <c r="C14" s="113"/>
      <c r="D14" s="113"/>
      <c r="E14" s="113"/>
      <c r="F14" s="113"/>
      <c r="G14" s="113"/>
      <c r="H14" s="113"/>
    </row>
    <row r="15" spans="1:17" x14ac:dyDescent="0.3">
      <c r="A15" s="1712" t="s">
        <v>1128</v>
      </c>
      <c r="B15" s="1712"/>
      <c r="C15" s="1712"/>
      <c r="D15" s="1712"/>
      <c r="E15" s="1712"/>
      <c r="F15" s="1712"/>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76" firstPageNumber="0"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BreakPreview" zoomScale="75" zoomScaleNormal="75" zoomScaleSheetLayoutView="75" workbookViewId="0">
      <selection activeCell="I1" sqref="I1"/>
    </sheetView>
  </sheetViews>
  <sheetFormatPr defaultColWidth="7.109375" defaultRowHeight="12" x14ac:dyDescent="0.25"/>
  <cols>
    <col min="1" max="1" width="13.109375" style="1526" customWidth="1"/>
    <col min="2" max="8" width="17.6640625" style="1526" customWidth="1"/>
    <col min="9" max="256" width="7.109375" style="1526"/>
    <col min="257" max="257" width="13.109375" style="1526" customWidth="1"/>
    <col min="258" max="264" width="17.6640625" style="1526" customWidth="1"/>
    <col min="265" max="512" width="7.109375" style="1526"/>
    <col min="513" max="513" width="13.109375" style="1526" customWidth="1"/>
    <col min="514" max="520" width="17.6640625" style="1526" customWidth="1"/>
    <col min="521" max="768" width="7.109375" style="1526"/>
    <col min="769" max="769" width="13.109375" style="1526" customWidth="1"/>
    <col min="770" max="776" width="17.6640625" style="1526" customWidth="1"/>
    <col min="777" max="1024" width="7.109375" style="1526"/>
    <col min="1025" max="1025" width="13.109375" style="1526" customWidth="1"/>
    <col min="1026" max="1032" width="17.6640625" style="1526" customWidth="1"/>
    <col min="1033" max="1280" width="7.109375" style="1526"/>
    <col min="1281" max="1281" width="13.109375" style="1526" customWidth="1"/>
    <col min="1282" max="1288" width="17.6640625" style="1526" customWidth="1"/>
    <col min="1289" max="1536" width="7.109375" style="1526"/>
    <col min="1537" max="1537" width="13.109375" style="1526" customWidth="1"/>
    <col min="1538" max="1544" width="17.6640625" style="1526" customWidth="1"/>
    <col min="1545" max="1792" width="7.109375" style="1526"/>
    <col min="1793" max="1793" width="13.109375" style="1526" customWidth="1"/>
    <col min="1794" max="1800" width="17.6640625" style="1526" customWidth="1"/>
    <col min="1801" max="2048" width="7.109375" style="1526"/>
    <col min="2049" max="2049" width="13.109375" style="1526" customWidth="1"/>
    <col min="2050" max="2056" width="17.6640625" style="1526" customWidth="1"/>
    <col min="2057" max="2304" width="7.109375" style="1526"/>
    <col min="2305" max="2305" width="13.109375" style="1526" customWidth="1"/>
    <col min="2306" max="2312" width="17.6640625" style="1526" customWidth="1"/>
    <col min="2313" max="2560" width="7.109375" style="1526"/>
    <col min="2561" max="2561" width="13.109375" style="1526" customWidth="1"/>
    <col min="2562" max="2568" width="17.6640625" style="1526" customWidth="1"/>
    <col min="2569" max="2816" width="7.109375" style="1526"/>
    <col min="2817" max="2817" width="13.109375" style="1526" customWidth="1"/>
    <col min="2818" max="2824" width="17.6640625" style="1526" customWidth="1"/>
    <col min="2825" max="3072" width="7.109375" style="1526"/>
    <col min="3073" max="3073" width="13.109375" style="1526" customWidth="1"/>
    <col min="3074" max="3080" width="17.6640625" style="1526" customWidth="1"/>
    <col min="3081" max="3328" width="7.109375" style="1526"/>
    <col min="3329" max="3329" width="13.109375" style="1526" customWidth="1"/>
    <col min="3330" max="3336" width="17.6640625" style="1526" customWidth="1"/>
    <col min="3337" max="3584" width="7.109375" style="1526"/>
    <col min="3585" max="3585" width="13.109375" style="1526" customWidth="1"/>
    <col min="3586" max="3592" width="17.6640625" style="1526" customWidth="1"/>
    <col min="3593" max="3840" width="7.109375" style="1526"/>
    <col min="3841" max="3841" width="13.109375" style="1526" customWidth="1"/>
    <col min="3842" max="3848" width="17.6640625" style="1526" customWidth="1"/>
    <col min="3849" max="4096" width="7.109375" style="1526"/>
    <col min="4097" max="4097" width="13.109375" style="1526" customWidth="1"/>
    <col min="4098" max="4104" width="17.6640625" style="1526" customWidth="1"/>
    <col min="4105" max="4352" width="7.109375" style="1526"/>
    <col min="4353" max="4353" width="13.109375" style="1526" customWidth="1"/>
    <col min="4354" max="4360" width="17.6640625" style="1526" customWidth="1"/>
    <col min="4361" max="4608" width="7.109375" style="1526"/>
    <col min="4609" max="4609" width="13.109375" style="1526" customWidth="1"/>
    <col min="4610" max="4616" width="17.6640625" style="1526" customWidth="1"/>
    <col min="4617" max="4864" width="7.109375" style="1526"/>
    <col min="4865" max="4865" width="13.109375" style="1526" customWidth="1"/>
    <col min="4866" max="4872" width="17.6640625" style="1526" customWidth="1"/>
    <col min="4873" max="5120" width="7.109375" style="1526"/>
    <col min="5121" max="5121" width="13.109375" style="1526" customWidth="1"/>
    <col min="5122" max="5128" width="17.6640625" style="1526" customWidth="1"/>
    <col min="5129" max="5376" width="7.109375" style="1526"/>
    <col min="5377" max="5377" width="13.109375" style="1526" customWidth="1"/>
    <col min="5378" max="5384" width="17.6640625" style="1526" customWidth="1"/>
    <col min="5385" max="5632" width="7.109375" style="1526"/>
    <col min="5633" max="5633" width="13.109375" style="1526" customWidth="1"/>
    <col min="5634" max="5640" width="17.6640625" style="1526" customWidth="1"/>
    <col min="5641" max="5888" width="7.109375" style="1526"/>
    <col min="5889" max="5889" width="13.109375" style="1526" customWidth="1"/>
    <col min="5890" max="5896" width="17.6640625" style="1526" customWidth="1"/>
    <col min="5897" max="6144" width="7.109375" style="1526"/>
    <col min="6145" max="6145" width="13.109375" style="1526" customWidth="1"/>
    <col min="6146" max="6152" width="17.6640625" style="1526" customWidth="1"/>
    <col min="6153" max="6400" width="7.109375" style="1526"/>
    <col min="6401" max="6401" width="13.109375" style="1526" customWidth="1"/>
    <col min="6402" max="6408" width="17.6640625" style="1526" customWidth="1"/>
    <col min="6409" max="6656" width="7.109375" style="1526"/>
    <col min="6657" max="6657" width="13.109375" style="1526" customWidth="1"/>
    <col min="6658" max="6664" width="17.6640625" style="1526" customWidth="1"/>
    <col min="6665" max="6912" width="7.109375" style="1526"/>
    <col min="6913" max="6913" width="13.109375" style="1526" customWidth="1"/>
    <col min="6914" max="6920" width="17.6640625" style="1526" customWidth="1"/>
    <col min="6921" max="7168" width="7.109375" style="1526"/>
    <col min="7169" max="7169" width="13.109375" style="1526" customWidth="1"/>
    <col min="7170" max="7176" width="17.6640625" style="1526" customWidth="1"/>
    <col min="7177" max="7424" width="7.109375" style="1526"/>
    <col min="7425" max="7425" width="13.109375" style="1526" customWidth="1"/>
    <col min="7426" max="7432" width="17.6640625" style="1526" customWidth="1"/>
    <col min="7433" max="7680" width="7.109375" style="1526"/>
    <col min="7681" max="7681" width="13.109375" style="1526" customWidth="1"/>
    <col min="7682" max="7688" width="17.6640625" style="1526" customWidth="1"/>
    <col min="7689" max="7936" width="7.109375" style="1526"/>
    <col min="7937" max="7937" width="13.109375" style="1526" customWidth="1"/>
    <col min="7938" max="7944" width="17.6640625" style="1526" customWidth="1"/>
    <col min="7945" max="8192" width="7.109375" style="1526"/>
    <col min="8193" max="8193" width="13.109375" style="1526" customWidth="1"/>
    <col min="8194" max="8200" width="17.6640625" style="1526" customWidth="1"/>
    <col min="8201" max="8448" width="7.109375" style="1526"/>
    <col min="8449" max="8449" width="13.109375" style="1526" customWidth="1"/>
    <col min="8450" max="8456" width="17.6640625" style="1526" customWidth="1"/>
    <col min="8457" max="8704" width="7.109375" style="1526"/>
    <col min="8705" max="8705" width="13.109375" style="1526" customWidth="1"/>
    <col min="8706" max="8712" width="17.6640625" style="1526" customWidth="1"/>
    <col min="8713" max="8960" width="7.109375" style="1526"/>
    <col min="8961" max="8961" width="13.109375" style="1526" customWidth="1"/>
    <col min="8962" max="8968" width="17.6640625" style="1526" customWidth="1"/>
    <col min="8969" max="9216" width="7.109375" style="1526"/>
    <col min="9217" max="9217" width="13.109375" style="1526" customWidth="1"/>
    <col min="9218" max="9224" width="17.6640625" style="1526" customWidth="1"/>
    <col min="9225" max="9472" width="7.109375" style="1526"/>
    <col min="9473" max="9473" width="13.109375" style="1526" customWidth="1"/>
    <col min="9474" max="9480" width="17.6640625" style="1526" customWidth="1"/>
    <col min="9481" max="9728" width="7.109375" style="1526"/>
    <col min="9729" max="9729" width="13.109375" style="1526" customWidth="1"/>
    <col min="9730" max="9736" width="17.6640625" style="1526" customWidth="1"/>
    <col min="9737" max="9984" width="7.109375" style="1526"/>
    <col min="9985" max="9985" width="13.109375" style="1526" customWidth="1"/>
    <col min="9986" max="9992" width="17.6640625" style="1526" customWidth="1"/>
    <col min="9993" max="10240" width="7.109375" style="1526"/>
    <col min="10241" max="10241" width="13.109375" style="1526" customWidth="1"/>
    <col min="10242" max="10248" width="17.6640625" style="1526" customWidth="1"/>
    <col min="10249" max="10496" width="7.109375" style="1526"/>
    <col min="10497" max="10497" width="13.109375" style="1526" customWidth="1"/>
    <col min="10498" max="10504" width="17.6640625" style="1526" customWidth="1"/>
    <col min="10505" max="10752" width="7.109375" style="1526"/>
    <col min="10753" max="10753" width="13.109375" style="1526" customWidth="1"/>
    <col min="10754" max="10760" width="17.6640625" style="1526" customWidth="1"/>
    <col min="10761" max="11008" width="7.109375" style="1526"/>
    <col min="11009" max="11009" width="13.109375" style="1526" customWidth="1"/>
    <col min="11010" max="11016" width="17.6640625" style="1526" customWidth="1"/>
    <col min="11017" max="11264" width="7.109375" style="1526"/>
    <col min="11265" max="11265" width="13.109375" style="1526" customWidth="1"/>
    <col min="11266" max="11272" width="17.6640625" style="1526" customWidth="1"/>
    <col min="11273" max="11520" width="7.109375" style="1526"/>
    <col min="11521" max="11521" width="13.109375" style="1526" customWidth="1"/>
    <col min="11522" max="11528" width="17.6640625" style="1526" customWidth="1"/>
    <col min="11529" max="11776" width="7.109375" style="1526"/>
    <col min="11777" max="11777" width="13.109375" style="1526" customWidth="1"/>
    <col min="11778" max="11784" width="17.6640625" style="1526" customWidth="1"/>
    <col min="11785" max="12032" width="7.109375" style="1526"/>
    <col min="12033" max="12033" width="13.109375" style="1526" customWidth="1"/>
    <col min="12034" max="12040" width="17.6640625" style="1526" customWidth="1"/>
    <col min="12041" max="12288" width="7.109375" style="1526"/>
    <col min="12289" max="12289" width="13.109375" style="1526" customWidth="1"/>
    <col min="12290" max="12296" width="17.6640625" style="1526" customWidth="1"/>
    <col min="12297" max="12544" width="7.109375" style="1526"/>
    <col min="12545" max="12545" width="13.109375" style="1526" customWidth="1"/>
    <col min="12546" max="12552" width="17.6640625" style="1526" customWidth="1"/>
    <col min="12553" max="12800" width="7.109375" style="1526"/>
    <col min="12801" max="12801" width="13.109375" style="1526" customWidth="1"/>
    <col min="12802" max="12808" width="17.6640625" style="1526" customWidth="1"/>
    <col min="12809" max="13056" width="7.109375" style="1526"/>
    <col min="13057" max="13057" width="13.109375" style="1526" customWidth="1"/>
    <col min="13058" max="13064" width="17.6640625" style="1526" customWidth="1"/>
    <col min="13065" max="13312" width="7.109375" style="1526"/>
    <col min="13313" max="13313" width="13.109375" style="1526" customWidth="1"/>
    <col min="13314" max="13320" width="17.6640625" style="1526" customWidth="1"/>
    <col min="13321" max="13568" width="7.109375" style="1526"/>
    <col min="13569" max="13569" width="13.109375" style="1526" customWidth="1"/>
    <col min="13570" max="13576" width="17.6640625" style="1526" customWidth="1"/>
    <col min="13577" max="13824" width="7.109375" style="1526"/>
    <col min="13825" max="13825" width="13.109375" style="1526" customWidth="1"/>
    <col min="13826" max="13832" width="17.6640625" style="1526" customWidth="1"/>
    <col min="13833" max="14080" width="7.109375" style="1526"/>
    <col min="14081" max="14081" width="13.109375" style="1526" customWidth="1"/>
    <col min="14082" max="14088" width="17.6640625" style="1526" customWidth="1"/>
    <col min="14089" max="14336" width="7.109375" style="1526"/>
    <col min="14337" max="14337" width="13.109375" style="1526" customWidth="1"/>
    <col min="14338" max="14344" width="17.6640625" style="1526" customWidth="1"/>
    <col min="14345" max="14592" width="7.109375" style="1526"/>
    <col min="14593" max="14593" width="13.109375" style="1526" customWidth="1"/>
    <col min="14594" max="14600" width="17.6640625" style="1526" customWidth="1"/>
    <col min="14601" max="14848" width="7.109375" style="1526"/>
    <col min="14849" max="14849" width="13.109375" style="1526" customWidth="1"/>
    <col min="14850" max="14856" width="17.6640625" style="1526" customWidth="1"/>
    <col min="14857" max="15104" width="7.109375" style="1526"/>
    <col min="15105" max="15105" width="13.109375" style="1526" customWidth="1"/>
    <col min="15106" max="15112" width="17.6640625" style="1526" customWidth="1"/>
    <col min="15113" max="15360" width="7.109375" style="1526"/>
    <col min="15361" max="15361" width="13.109375" style="1526" customWidth="1"/>
    <col min="15362" max="15368" width="17.6640625" style="1526" customWidth="1"/>
    <col min="15369" max="15616" width="7.109375" style="1526"/>
    <col min="15617" max="15617" width="13.109375" style="1526" customWidth="1"/>
    <col min="15618" max="15624" width="17.6640625" style="1526" customWidth="1"/>
    <col min="15625" max="15872" width="7.109375" style="1526"/>
    <col min="15873" max="15873" width="13.109375" style="1526" customWidth="1"/>
    <col min="15874" max="15880" width="17.6640625" style="1526" customWidth="1"/>
    <col min="15881" max="16128" width="7.109375" style="1526"/>
    <col min="16129" max="16129" width="13.109375" style="1526" customWidth="1"/>
    <col min="16130" max="16136" width="17.6640625" style="1526" customWidth="1"/>
    <col min="16137" max="16384" width="7.109375" style="1526"/>
  </cols>
  <sheetData>
    <row r="1" spans="1:12" ht="34.200000000000003" customHeight="1" thickBot="1" x14ac:dyDescent="0.45">
      <c r="A1" s="1516" t="s">
        <v>1095</v>
      </c>
      <c r="B1" s="1517"/>
      <c r="C1" s="1519"/>
      <c r="D1" s="1519"/>
      <c r="E1" s="1520"/>
      <c r="F1" s="1516" t="s">
        <v>878</v>
      </c>
      <c r="G1" s="1788" t="s">
        <v>2383</v>
      </c>
      <c r="H1" s="1789"/>
      <c r="I1" s="147" t="s">
        <v>880</v>
      </c>
      <c r="J1" s="1521"/>
      <c r="K1" s="1521"/>
      <c r="L1" s="1521"/>
    </row>
    <row r="2" spans="1:12" ht="18" customHeight="1" thickBot="1" x14ac:dyDescent="0.45">
      <c r="A2" s="1516" t="s">
        <v>2384</v>
      </c>
      <c r="B2" s="1532" t="s">
        <v>2385</v>
      </c>
      <c r="C2" s="1524"/>
      <c r="D2" s="1524"/>
      <c r="E2" s="1525"/>
      <c r="F2" s="1516" t="s">
        <v>1163</v>
      </c>
      <c r="G2" s="1790" t="s">
        <v>2426</v>
      </c>
      <c r="H2" s="1789"/>
      <c r="I2" s="1521"/>
      <c r="J2" s="1521"/>
      <c r="K2" s="1521"/>
      <c r="L2" s="1521"/>
    </row>
    <row r="3" spans="1:12" ht="54" customHeight="1" x14ac:dyDescent="0.25">
      <c r="A3" s="1784" t="s">
        <v>2427</v>
      </c>
      <c r="B3" s="1785"/>
      <c r="C3" s="1785"/>
      <c r="D3" s="1785"/>
      <c r="E3" s="1785"/>
      <c r="F3" s="1785"/>
      <c r="G3" s="1785"/>
      <c r="H3" s="1785"/>
      <c r="I3" s="1521"/>
      <c r="J3" s="1521"/>
      <c r="K3" s="1521"/>
      <c r="L3" s="1521"/>
    </row>
    <row r="4" spans="1:12" ht="24" customHeight="1" thickBot="1" x14ac:dyDescent="0.35">
      <c r="A4" s="2544" t="s">
        <v>2448</v>
      </c>
      <c r="B4" s="2544"/>
      <c r="C4" s="2544"/>
      <c r="D4" s="2544"/>
      <c r="E4" s="2544"/>
      <c r="F4" s="2544"/>
      <c r="G4" s="2544"/>
      <c r="H4" s="2544"/>
      <c r="I4" s="1521"/>
      <c r="J4" s="1521"/>
      <c r="K4" s="1521"/>
      <c r="L4" s="1535"/>
    </row>
    <row r="5" spans="1:12" s="1528" customFormat="1" ht="21.9" customHeight="1" x14ac:dyDescent="0.3">
      <c r="A5" s="2527" t="s">
        <v>1196</v>
      </c>
      <c r="B5" s="2517" t="s">
        <v>1031</v>
      </c>
      <c r="C5" s="2518" t="s">
        <v>2428</v>
      </c>
      <c r="D5" s="2518"/>
      <c r="E5" s="2518"/>
      <c r="F5" s="2518" t="s">
        <v>2429</v>
      </c>
      <c r="G5" s="2518"/>
      <c r="H5" s="2519"/>
      <c r="I5" s="1527"/>
      <c r="J5" s="1527"/>
      <c r="K5" s="1527"/>
      <c r="L5" s="1527"/>
    </row>
    <row r="6" spans="1:12" s="1528" customFormat="1" ht="21.9" customHeight="1" thickBot="1" x14ac:dyDescent="0.35">
      <c r="A6" s="2528"/>
      <c r="B6" s="2532"/>
      <c r="C6" s="1529" t="s">
        <v>1039</v>
      </c>
      <c r="D6" s="1529" t="s">
        <v>1105</v>
      </c>
      <c r="E6" s="1529" t="s">
        <v>1106</v>
      </c>
      <c r="F6" s="1529" t="s">
        <v>1039</v>
      </c>
      <c r="G6" s="1529" t="s">
        <v>1105</v>
      </c>
      <c r="H6" s="2533" t="s">
        <v>1106</v>
      </c>
      <c r="I6" s="1527"/>
      <c r="J6" s="1527"/>
      <c r="K6" s="1527"/>
      <c r="L6" s="1527"/>
    </row>
    <row r="7" spans="1:12" s="1531" customFormat="1" ht="59.4" customHeight="1" x14ac:dyDescent="0.3">
      <c r="A7" s="2526" t="s">
        <v>1031</v>
      </c>
      <c r="B7" s="2529">
        <f>C7+F7</f>
        <v>0</v>
      </c>
      <c r="C7" s="2529">
        <f>SUM(D7:E7)</f>
        <v>0</v>
      </c>
      <c r="D7" s="2529">
        <f>D8+D9</f>
        <v>0</v>
      </c>
      <c r="E7" s="2529">
        <f>E8+E9</f>
        <v>0</v>
      </c>
      <c r="F7" s="2529">
        <f>SUM(G7:H7)</f>
        <v>0</v>
      </c>
      <c r="G7" s="2529">
        <f>G8+G9</f>
        <v>0</v>
      </c>
      <c r="H7" s="2548">
        <f>H8+H9</f>
        <v>0</v>
      </c>
      <c r="I7" s="1530"/>
      <c r="J7" s="1530"/>
      <c r="K7" s="1530"/>
      <c r="L7" s="1530"/>
    </row>
    <row r="8" spans="1:12" s="1531" customFormat="1" ht="59.4" customHeight="1" x14ac:dyDescent="0.3">
      <c r="A8" s="2520" t="s">
        <v>1111</v>
      </c>
      <c r="B8" s="2515">
        <f t="shared" ref="B8:B9" si="0">C8+F8</f>
        <v>0</v>
      </c>
      <c r="C8" s="2515">
        <f t="shared" ref="C8:C9" si="1">SUM(D8:E8)</f>
        <v>0</v>
      </c>
      <c r="D8" s="2516">
        <v>0</v>
      </c>
      <c r="E8" s="2516">
        <v>0</v>
      </c>
      <c r="F8" s="2515">
        <f t="shared" ref="F8:F9" si="2">SUM(G8:H8)</f>
        <v>0</v>
      </c>
      <c r="G8" s="2516">
        <v>0</v>
      </c>
      <c r="H8" s="2521">
        <v>0</v>
      </c>
      <c r="I8" s="1530"/>
      <c r="J8" s="1530"/>
      <c r="K8" s="1530"/>
      <c r="L8" s="1530"/>
    </row>
    <row r="9" spans="1:12" s="1531" customFormat="1" ht="59.4" customHeight="1" thickBot="1" x14ac:dyDescent="0.35">
      <c r="A9" s="2522" t="s">
        <v>1112</v>
      </c>
      <c r="B9" s="2523">
        <f t="shared" si="0"/>
        <v>0</v>
      </c>
      <c r="C9" s="2523">
        <f t="shared" si="1"/>
        <v>0</v>
      </c>
      <c r="D9" s="2524">
        <v>0</v>
      </c>
      <c r="E9" s="2524">
        <v>0</v>
      </c>
      <c r="F9" s="2523">
        <f t="shared" si="2"/>
        <v>0</v>
      </c>
      <c r="G9" s="2524">
        <v>0</v>
      </c>
      <c r="H9" s="2525">
        <v>0</v>
      </c>
      <c r="I9" s="1530"/>
      <c r="J9" s="1530"/>
      <c r="K9" s="1530"/>
      <c r="L9" s="1530"/>
    </row>
    <row r="10" spans="1:12" ht="16.2" x14ac:dyDescent="0.3">
      <c r="A10" s="173" t="s">
        <v>973</v>
      </c>
      <c r="B10" s="265" t="s">
        <v>974</v>
      </c>
      <c r="D10" s="173" t="s">
        <v>1015</v>
      </c>
      <c r="F10" s="1499" t="s">
        <v>975</v>
      </c>
      <c r="H10" s="1500"/>
      <c r="I10" s="1521"/>
      <c r="J10" s="1521"/>
      <c r="K10" s="1521"/>
      <c r="L10" s="1521"/>
    </row>
    <row r="11" spans="1:12" ht="16.2" x14ac:dyDescent="0.3">
      <c r="A11" s="174"/>
      <c r="B11" s="174"/>
      <c r="C11" s="1493"/>
      <c r="D11" s="174" t="s">
        <v>1016</v>
      </c>
      <c r="F11" s="174"/>
      <c r="G11" s="174"/>
      <c r="H11" s="265"/>
      <c r="I11" s="1521"/>
      <c r="J11" s="1521"/>
      <c r="K11" s="1521"/>
      <c r="L11" s="1521"/>
    </row>
    <row r="12" spans="1:12" ht="16.2" x14ac:dyDescent="0.3">
      <c r="A12" s="173"/>
      <c r="B12" s="174"/>
      <c r="C12" s="1493"/>
      <c r="D12" s="1493"/>
      <c r="E12" s="1493"/>
      <c r="F12" s="174"/>
      <c r="H12" s="1495" t="s">
        <v>2442</v>
      </c>
      <c r="I12" s="1521"/>
      <c r="J12" s="1521"/>
      <c r="K12" s="1521"/>
      <c r="L12" s="1521"/>
    </row>
    <row r="13" spans="1:12" ht="16.2" x14ac:dyDescent="0.3">
      <c r="A13" s="174" t="s">
        <v>2406</v>
      </c>
      <c r="B13" s="174"/>
      <c r="C13" s="174"/>
      <c r="D13" s="1493"/>
      <c r="E13" s="1493"/>
      <c r="F13" s="1493"/>
      <c r="G13" s="174"/>
      <c r="H13" s="174"/>
      <c r="I13" s="1521"/>
      <c r="J13" s="1521"/>
      <c r="K13" s="1521"/>
      <c r="L13" s="1521"/>
    </row>
    <row r="14" spans="1:12" ht="16.2" x14ac:dyDescent="0.3">
      <c r="A14" s="1726" t="s">
        <v>2401</v>
      </c>
      <c r="B14" s="1726"/>
      <c r="C14" s="1726"/>
      <c r="D14" s="1726"/>
      <c r="E14" s="1726"/>
      <c r="F14" s="1726"/>
      <c r="G14" s="1726"/>
      <c r="H14" s="1726"/>
      <c r="I14" s="1726"/>
      <c r="J14" s="1726"/>
      <c r="K14" s="1726"/>
      <c r="L14" s="1726"/>
    </row>
    <row r="15" spans="1:12" ht="16.2" x14ac:dyDescent="0.3">
      <c r="A15" s="1727" t="s">
        <v>2422</v>
      </c>
      <c r="B15" s="1727"/>
      <c r="C15" s="1727"/>
      <c r="D15" s="1727"/>
      <c r="E15" s="1727"/>
      <c r="F15" s="1727"/>
      <c r="G15" s="1727"/>
      <c r="H15" s="1727"/>
      <c r="I15" s="1521"/>
      <c r="J15" s="1521"/>
      <c r="K15" s="1521"/>
      <c r="L15" s="1521"/>
    </row>
    <row r="16" spans="1:12" ht="12.6" x14ac:dyDescent="0.25">
      <c r="G16" s="1534"/>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BreakPreview" zoomScale="75" zoomScaleNormal="75" zoomScaleSheetLayoutView="75" workbookViewId="0">
      <selection activeCell="H13" sqref="H13"/>
    </sheetView>
  </sheetViews>
  <sheetFormatPr defaultColWidth="7.109375" defaultRowHeight="12" x14ac:dyDescent="0.25"/>
  <cols>
    <col min="1" max="1" width="13.109375" style="1526" customWidth="1"/>
    <col min="2" max="8" width="17.6640625" style="1526" customWidth="1"/>
    <col min="9" max="256" width="7.109375" style="1526"/>
    <col min="257" max="257" width="13.109375" style="1526" customWidth="1"/>
    <col min="258" max="264" width="17.6640625" style="1526" customWidth="1"/>
    <col min="265" max="512" width="7.109375" style="1526"/>
    <col min="513" max="513" width="13.109375" style="1526" customWidth="1"/>
    <col min="514" max="520" width="17.6640625" style="1526" customWidth="1"/>
    <col min="521" max="768" width="7.109375" style="1526"/>
    <col min="769" max="769" width="13.109375" style="1526" customWidth="1"/>
    <col min="770" max="776" width="17.6640625" style="1526" customWidth="1"/>
    <col min="777" max="1024" width="7.109375" style="1526"/>
    <col min="1025" max="1025" width="13.109375" style="1526" customWidth="1"/>
    <col min="1026" max="1032" width="17.6640625" style="1526" customWidth="1"/>
    <col min="1033" max="1280" width="7.109375" style="1526"/>
    <col min="1281" max="1281" width="13.109375" style="1526" customWidth="1"/>
    <col min="1282" max="1288" width="17.6640625" style="1526" customWidth="1"/>
    <col min="1289" max="1536" width="7.109375" style="1526"/>
    <col min="1537" max="1537" width="13.109375" style="1526" customWidth="1"/>
    <col min="1538" max="1544" width="17.6640625" style="1526" customWidth="1"/>
    <col min="1545" max="1792" width="7.109375" style="1526"/>
    <col min="1793" max="1793" width="13.109375" style="1526" customWidth="1"/>
    <col min="1794" max="1800" width="17.6640625" style="1526" customWidth="1"/>
    <col min="1801" max="2048" width="7.109375" style="1526"/>
    <col min="2049" max="2049" width="13.109375" style="1526" customWidth="1"/>
    <col min="2050" max="2056" width="17.6640625" style="1526" customWidth="1"/>
    <col min="2057" max="2304" width="7.109375" style="1526"/>
    <col min="2305" max="2305" width="13.109375" style="1526" customWidth="1"/>
    <col min="2306" max="2312" width="17.6640625" style="1526" customWidth="1"/>
    <col min="2313" max="2560" width="7.109375" style="1526"/>
    <col min="2561" max="2561" width="13.109375" style="1526" customWidth="1"/>
    <col min="2562" max="2568" width="17.6640625" style="1526" customWidth="1"/>
    <col min="2569" max="2816" width="7.109375" style="1526"/>
    <col min="2817" max="2817" width="13.109375" style="1526" customWidth="1"/>
    <col min="2818" max="2824" width="17.6640625" style="1526" customWidth="1"/>
    <col min="2825" max="3072" width="7.109375" style="1526"/>
    <col min="3073" max="3073" width="13.109375" style="1526" customWidth="1"/>
    <col min="3074" max="3080" width="17.6640625" style="1526" customWidth="1"/>
    <col min="3081" max="3328" width="7.109375" style="1526"/>
    <col min="3329" max="3329" width="13.109375" style="1526" customWidth="1"/>
    <col min="3330" max="3336" width="17.6640625" style="1526" customWidth="1"/>
    <col min="3337" max="3584" width="7.109375" style="1526"/>
    <col min="3585" max="3585" width="13.109375" style="1526" customWidth="1"/>
    <col min="3586" max="3592" width="17.6640625" style="1526" customWidth="1"/>
    <col min="3593" max="3840" width="7.109375" style="1526"/>
    <col min="3841" max="3841" width="13.109375" style="1526" customWidth="1"/>
    <col min="3842" max="3848" width="17.6640625" style="1526" customWidth="1"/>
    <col min="3849" max="4096" width="7.109375" style="1526"/>
    <col min="4097" max="4097" width="13.109375" style="1526" customWidth="1"/>
    <col min="4098" max="4104" width="17.6640625" style="1526" customWidth="1"/>
    <col min="4105" max="4352" width="7.109375" style="1526"/>
    <col min="4353" max="4353" width="13.109375" style="1526" customWidth="1"/>
    <col min="4354" max="4360" width="17.6640625" style="1526" customWidth="1"/>
    <col min="4361" max="4608" width="7.109375" style="1526"/>
    <col min="4609" max="4609" width="13.109375" style="1526" customWidth="1"/>
    <col min="4610" max="4616" width="17.6640625" style="1526" customWidth="1"/>
    <col min="4617" max="4864" width="7.109375" style="1526"/>
    <col min="4865" max="4865" width="13.109375" style="1526" customWidth="1"/>
    <col min="4866" max="4872" width="17.6640625" style="1526" customWidth="1"/>
    <col min="4873" max="5120" width="7.109375" style="1526"/>
    <col min="5121" max="5121" width="13.109375" style="1526" customWidth="1"/>
    <col min="5122" max="5128" width="17.6640625" style="1526" customWidth="1"/>
    <col min="5129" max="5376" width="7.109375" style="1526"/>
    <col min="5377" max="5377" width="13.109375" style="1526" customWidth="1"/>
    <col min="5378" max="5384" width="17.6640625" style="1526" customWidth="1"/>
    <col min="5385" max="5632" width="7.109375" style="1526"/>
    <col min="5633" max="5633" width="13.109375" style="1526" customWidth="1"/>
    <col min="5634" max="5640" width="17.6640625" style="1526" customWidth="1"/>
    <col min="5641" max="5888" width="7.109375" style="1526"/>
    <col min="5889" max="5889" width="13.109375" style="1526" customWidth="1"/>
    <col min="5890" max="5896" width="17.6640625" style="1526" customWidth="1"/>
    <col min="5897" max="6144" width="7.109375" style="1526"/>
    <col min="6145" max="6145" width="13.109375" style="1526" customWidth="1"/>
    <col min="6146" max="6152" width="17.6640625" style="1526" customWidth="1"/>
    <col min="6153" max="6400" width="7.109375" style="1526"/>
    <col min="6401" max="6401" width="13.109375" style="1526" customWidth="1"/>
    <col min="6402" max="6408" width="17.6640625" style="1526" customWidth="1"/>
    <col min="6409" max="6656" width="7.109375" style="1526"/>
    <col min="6657" max="6657" width="13.109375" style="1526" customWidth="1"/>
    <col min="6658" max="6664" width="17.6640625" style="1526" customWidth="1"/>
    <col min="6665" max="6912" width="7.109375" style="1526"/>
    <col min="6913" max="6913" width="13.109375" style="1526" customWidth="1"/>
    <col min="6914" max="6920" width="17.6640625" style="1526" customWidth="1"/>
    <col min="6921" max="7168" width="7.109375" style="1526"/>
    <col min="7169" max="7169" width="13.109375" style="1526" customWidth="1"/>
    <col min="7170" max="7176" width="17.6640625" style="1526" customWidth="1"/>
    <col min="7177" max="7424" width="7.109375" style="1526"/>
    <col min="7425" max="7425" width="13.109375" style="1526" customWidth="1"/>
    <col min="7426" max="7432" width="17.6640625" style="1526" customWidth="1"/>
    <col min="7433" max="7680" width="7.109375" style="1526"/>
    <col min="7681" max="7681" width="13.109375" style="1526" customWidth="1"/>
    <col min="7682" max="7688" width="17.6640625" style="1526" customWidth="1"/>
    <col min="7689" max="7936" width="7.109375" style="1526"/>
    <col min="7937" max="7937" width="13.109375" style="1526" customWidth="1"/>
    <col min="7938" max="7944" width="17.6640625" style="1526" customWidth="1"/>
    <col min="7945" max="8192" width="7.109375" style="1526"/>
    <col min="8193" max="8193" width="13.109375" style="1526" customWidth="1"/>
    <col min="8194" max="8200" width="17.6640625" style="1526" customWidth="1"/>
    <col min="8201" max="8448" width="7.109375" style="1526"/>
    <col min="8449" max="8449" width="13.109375" style="1526" customWidth="1"/>
    <col min="8450" max="8456" width="17.6640625" style="1526" customWidth="1"/>
    <col min="8457" max="8704" width="7.109375" style="1526"/>
    <col min="8705" max="8705" width="13.109375" style="1526" customWidth="1"/>
    <col min="8706" max="8712" width="17.6640625" style="1526" customWidth="1"/>
    <col min="8713" max="8960" width="7.109375" style="1526"/>
    <col min="8961" max="8961" width="13.109375" style="1526" customWidth="1"/>
    <col min="8962" max="8968" width="17.6640625" style="1526" customWidth="1"/>
    <col min="8969" max="9216" width="7.109375" style="1526"/>
    <col min="9217" max="9217" width="13.109375" style="1526" customWidth="1"/>
    <col min="9218" max="9224" width="17.6640625" style="1526" customWidth="1"/>
    <col min="9225" max="9472" width="7.109375" style="1526"/>
    <col min="9473" max="9473" width="13.109375" style="1526" customWidth="1"/>
    <col min="9474" max="9480" width="17.6640625" style="1526" customWidth="1"/>
    <col min="9481" max="9728" width="7.109375" style="1526"/>
    <col min="9729" max="9729" width="13.109375" style="1526" customWidth="1"/>
    <col min="9730" max="9736" width="17.6640625" style="1526" customWidth="1"/>
    <col min="9737" max="9984" width="7.109375" style="1526"/>
    <col min="9985" max="9985" width="13.109375" style="1526" customWidth="1"/>
    <col min="9986" max="9992" width="17.6640625" style="1526" customWidth="1"/>
    <col min="9993" max="10240" width="7.109375" style="1526"/>
    <col min="10241" max="10241" width="13.109375" style="1526" customWidth="1"/>
    <col min="10242" max="10248" width="17.6640625" style="1526" customWidth="1"/>
    <col min="10249" max="10496" width="7.109375" style="1526"/>
    <col min="10497" max="10497" width="13.109375" style="1526" customWidth="1"/>
    <col min="10498" max="10504" width="17.6640625" style="1526" customWidth="1"/>
    <col min="10505" max="10752" width="7.109375" style="1526"/>
    <col min="10753" max="10753" width="13.109375" style="1526" customWidth="1"/>
    <col min="10754" max="10760" width="17.6640625" style="1526" customWidth="1"/>
    <col min="10761" max="11008" width="7.109375" style="1526"/>
    <col min="11009" max="11009" width="13.109375" style="1526" customWidth="1"/>
    <col min="11010" max="11016" width="17.6640625" style="1526" customWidth="1"/>
    <col min="11017" max="11264" width="7.109375" style="1526"/>
    <col min="11265" max="11265" width="13.109375" style="1526" customWidth="1"/>
    <col min="11266" max="11272" width="17.6640625" style="1526" customWidth="1"/>
    <col min="11273" max="11520" width="7.109375" style="1526"/>
    <col min="11521" max="11521" width="13.109375" style="1526" customWidth="1"/>
    <col min="11522" max="11528" width="17.6640625" style="1526" customWidth="1"/>
    <col min="11529" max="11776" width="7.109375" style="1526"/>
    <col min="11777" max="11777" width="13.109375" style="1526" customWidth="1"/>
    <col min="11778" max="11784" width="17.6640625" style="1526" customWidth="1"/>
    <col min="11785" max="12032" width="7.109375" style="1526"/>
    <col min="12033" max="12033" width="13.109375" style="1526" customWidth="1"/>
    <col min="12034" max="12040" width="17.6640625" style="1526" customWidth="1"/>
    <col min="12041" max="12288" width="7.109375" style="1526"/>
    <col min="12289" max="12289" width="13.109375" style="1526" customWidth="1"/>
    <col min="12290" max="12296" width="17.6640625" style="1526" customWidth="1"/>
    <col min="12297" max="12544" width="7.109375" style="1526"/>
    <col min="12545" max="12545" width="13.109375" style="1526" customWidth="1"/>
    <col min="12546" max="12552" width="17.6640625" style="1526" customWidth="1"/>
    <col min="12553" max="12800" width="7.109375" style="1526"/>
    <col min="12801" max="12801" width="13.109375" style="1526" customWidth="1"/>
    <col min="12802" max="12808" width="17.6640625" style="1526" customWidth="1"/>
    <col min="12809" max="13056" width="7.109375" style="1526"/>
    <col min="13057" max="13057" width="13.109375" style="1526" customWidth="1"/>
    <col min="13058" max="13064" width="17.6640625" style="1526" customWidth="1"/>
    <col min="13065" max="13312" width="7.109375" style="1526"/>
    <col min="13313" max="13313" width="13.109375" style="1526" customWidth="1"/>
    <col min="13314" max="13320" width="17.6640625" style="1526" customWidth="1"/>
    <col min="13321" max="13568" width="7.109375" style="1526"/>
    <col min="13569" max="13569" width="13.109375" style="1526" customWidth="1"/>
    <col min="13570" max="13576" width="17.6640625" style="1526" customWidth="1"/>
    <col min="13577" max="13824" width="7.109375" style="1526"/>
    <col min="13825" max="13825" width="13.109375" style="1526" customWidth="1"/>
    <col min="13826" max="13832" width="17.6640625" style="1526" customWidth="1"/>
    <col min="13833" max="14080" width="7.109375" style="1526"/>
    <col min="14081" max="14081" width="13.109375" style="1526" customWidth="1"/>
    <col min="14082" max="14088" width="17.6640625" style="1526" customWidth="1"/>
    <col min="14089" max="14336" width="7.109375" style="1526"/>
    <col min="14337" max="14337" width="13.109375" style="1526" customWidth="1"/>
    <col min="14338" max="14344" width="17.6640625" style="1526" customWidth="1"/>
    <col min="14345" max="14592" width="7.109375" style="1526"/>
    <col min="14593" max="14593" width="13.109375" style="1526" customWidth="1"/>
    <col min="14594" max="14600" width="17.6640625" style="1526" customWidth="1"/>
    <col min="14601" max="14848" width="7.109375" style="1526"/>
    <col min="14849" max="14849" width="13.109375" style="1526" customWidth="1"/>
    <col min="14850" max="14856" width="17.6640625" style="1526" customWidth="1"/>
    <col min="14857" max="15104" width="7.109375" style="1526"/>
    <col min="15105" max="15105" width="13.109375" style="1526" customWidth="1"/>
    <col min="15106" max="15112" width="17.6640625" style="1526" customWidth="1"/>
    <col min="15113" max="15360" width="7.109375" style="1526"/>
    <col min="15361" max="15361" width="13.109375" style="1526" customWidth="1"/>
    <col min="15362" max="15368" width="17.6640625" style="1526" customWidth="1"/>
    <col min="15369" max="15616" width="7.109375" style="1526"/>
    <col min="15617" max="15617" width="13.109375" style="1526" customWidth="1"/>
    <col min="15618" max="15624" width="17.6640625" style="1526" customWidth="1"/>
    <col min="15625" max="15872" width="7.109375" style="1526"/>
    <col min="15873" max="15873" width="13.109375" style="1526" customWidth="1"/>
    <col min="15874" max="15880" width="17.6640625" style="1526" customWidth="1"/>
    <col min="15881" max="16128" width="7.109375" style="1526"/>
    <col min="16129" max="16129" width="13.109375" style="1526" customWidth="1"/>
    <col min="16130" max="16136" width="17.6640625" style="1526" customWidth="1"/>
    <col min="16137" max="16384" width="7.109375" style="1526"/>
  </cols>
  <sheetData>
    <row r="1" spans="1:12" ht="34.200000000000003" customHeight="1" thickBot="1" x14ac:dyDescent="0.45">
      <c r="A1" s="1516" t="s">
        <v>1095</v>
      </c>
      <c r="B1" s="1517"/>
      <c r="C1" s="1519"/>
      <c r="D1" s="1519"/>
      <c r="E1" s="1520"/>
      <c r="F1" s="1516" t="s">
        <v>878</v>
      </c>
      <c r="G1" s="1788" t="s">
        <v>2383</v>
      </c>
      <c r="H1" s="1789"/>
      <c r="I1" s="147" t="s">
        <v>880</v>
      </c>
      <c r="J1" s="1521"/>
      <c r="K1" s="1521"/>
      <c r="L1" s="1521"/>
    </row>
    <row r="2" spans="1:12" ht="18" customHeight="1" thickBot="1" x14ac:dyDescent="0.45">
      <c r="A2" s="1516" t="s">
        <v>2384</v>
      </c>
      <c r="B2" s="1532" t="s">
        <v>2385</v>
      </c>
      <c r="C2" s="1524"/>
      <c r="D2" s="1524"/>
      <c r="E2" s="1525"/>
      <c r="F2" s="1516" t="s">
        <v>1163</v>
      </c>
      <c r="G2" s="1790" t="s">
        <v>2426</v>
      </c>
      <c r="H2" s="1789"/>
      <c r="I2" s="1521"/>
      <c r="J2" s="1521"/>
      <c r="K2" s="1521"/>
      <c r="L2" s="1521"/>
    </row>
    <row r="3" spans="1:12" ht="54" customHeight="1" x14ac:dyDescent="0.25">
      <c r="A3" s="1784" t="s">
        <v>2427</v>
      </c>
      <c r="B3" s="1785"/>
      <c r="C3" s="1785"/>
      <c r="D3" s="1785"/>
      <c r="E3" s="1785"/>
      <c r="F3" s="1785"/>
      <c r="G3" s="1785"/>
      <c r="H3" s="1785"/>
      <c r="I3" s="1521"/>
      <c r="J3" s="1521"/>
      <c r="K3" s="1521"/>
      <c r="L3" s="1521"/>
    </row>
    <row r="4" spans="1:12" ht="24" customHeight="1" thickBot="1" x14ac:dyDescent="0.35">
      <c r="A4" s="2544" t="s">
        <v>2455</v>
      </c>
      <c r="B4" s="2544"/>
      <c r="C4" s="2544"/>
      <c r="D4" s="2544"/>
      <c r="E4" s="2544"/>
      <c r="F4" s="2544"/>
      <c r="G4" s="2544"/>
      <c r="H4" s="2544"/>
      <c r="I4" s="1521"/>
      <c r="J4" s="1521"/>
      <c r="K4" s="1521"/>
      <c r="L4" s="1535"/>
    </row>
    <row r="5" spans="1:12" s="1528" customFormat="1" ht="21.9" customHeight="1" x14ac:dyDescent="0.3">
      <c r="A5" s="2527" t="s">
        <v>1196</v>
      </c>
      <c r="B5" s="2517" t="s">
        <v>1031</v>
      </c>
      <c r="C5" s="2518" t="s">
        <v>2428</v>
      </c>
      <c r="D5" s="2518"/>
      <c r="E5" s="2518"/>
      <c r="F5" s="2518" t="s">
        <v>2429</v>
      </c>
      <c r="G5" s="2518"/>
      <c r="H5" s="2519"/>
      <c r="I5" s="1527"/>
      <c r="J5" s="1527"/>
      <c r="K5" s="1527"/>
      <c r="L5" s="1527"/>
    </row>
    <row r="6" spans="1:12" s="1528" customFormat="1" ht="21.9" customHeight="1" thickBot="1" x14ac:dyDescent="0.35">
      <c r="A6" s="2528"/>
      <c r="B6" s="2532"/>
      <c r="C6" s="1529" t="s">
        <v>1039</v>
      </c>
      <c r="D6" s="1529" t="s">
        <v>1105</v>
      </c>
      <c r="E6" s="1529" t="s">
        <v>1106</v>
      </c>
      <c r="F6" s="1529" t="s">
        <v>1039</v>
      </c>
      <c r="G6" s="1529" t="s">
        <v>1105</v>
      </c>
      <c r="H6" s="2533" t="s">
        <v>1106</v>
      </c>
      <c r="I6" s="1527"/>
      <c r="J6" s="1527"/>
      <c r="K6" s="1527"/>
      <c r="L6" s="1527"/>
    </row>
    <row r="7" spans="1:12" s="1531" customFormat="1" ht="59.4" customHeight="1" x14ac:dyDescent="0.3">
      <c r="A7" s="2526" t="s">
        <v>1031</v>
      </c>
      <c r="B7" s="2529">
        <f>C7+F7</f>
        <v>0</v>
      </c>
      <c r="C7" s="2529">
        <f>SUM(D7:E7)</f>
        <v>0</v>
      </c>
      <c r="D7" s="2529">
        <f>D8+D9</f>
        <v>0</v>
      </c>
      <c r="E7" s="2529">
        <f>E8+E9</f>
        <v>0</v>
      </c>
      <c r="F7" s="2529">
        <f>SUM(G7:H7)</f>
        <v>0</v>
      </c>
      <c r="G7" s="2529">
        <f>G8+G9</f>
        <v>0</v>
      </c>
      <c r="H7" s="2548">
        <f>H8+H9</f>
        <v>0</v>
      </c>
      <c r="I7" s="1530"/>
      <c r="J7" s="1530"/>
      <c r="K7" s="1530"/>
      <c r="L7" s="1530"/>
    </row>
    <row r="8" spans="1:12" s="1531" customFormat="1" ht="59.4" customHeight="1" x14ac:dyDescent="0.3">
      <c r="A8" s="2520" t="s">
        <v>1111</v>
      </c>
      <c r="B8" s="2515">
        <f t="shared" ref="B8:B9" si="0">C8+F8</f>
        <v>0</v>
      </c>
      <c r="C8" s="2515">
        <f t="shared" ref="C8:C9" si="1">SUM(D8:E8)</f>
        <v>0</v>
      </c>
      <c r="D8" s="2516">
        <v>0</v>
      </c>
      <c r="E8" s="2516">
        <v>0</v>
      </c>
      <c r="F8" s="2515">
        <f t="shared" ref="F8:F9" si="2">SUM(G8:H8)</f>
        <v>0</v>
      </c>
      <c r="G8" s="2516">
        <v>0</v>
      </c>
      <c r="H8" s="2521">
        <v>0</v>
      </c>
      <c r="I8" s="1530"/>
      <c r="J8" s="1530"/>
      <c r="K8" s="1530"/>
      <c r="L8" s="1530"/>
    </row>
    <row r="9" spans="1:12" s="1531" customFormat="1" ht="59.4" customHeight="1" thickBot="1" x14ac:dyDescent="0.35">
      <c r="A9" s="2522" t="s">
        <v>1112</v>
      </c>
      <c r="B9" s="2523">
        <f t="shared" si="0"/>
        <v>0</v>
      </c>
      <c r="C9" s="2523">
        <f t="shared" si="1"/>
        <v>0</v>
      </c>
      <c r="D9" s="2524">
        <v>0</v>
      </c>
      <c r="E9" s="2524">
        <v>0</v>
      </c>
      <c r="F9" s="2523">
        <f t="shared" si="2"/>
        <v>0</v>
      </c>
      <c r="G9" s="2524">
        <v>0</v>
      </c>
      <c r="H9" s="2525">
        <v>0</v>
      </c>
      <c r="I9" s="1530"/>
      <c r="J9" s="1530"/>
      <c r="K9" s="1530"/>
      <c r="L9" s="1530"/>
    </row>
    <row r="10" spans="1:12" ht="16.2" x14ac:dyDescent="0.3">
      <c r="A10" s="173" t="s">
        <v>973</v>
      </c>
      <c r="B10" s="265" t="s">
        <v>974</v>
      </c>
      <c r="D10" s="173" t="s">
        <v>1015</v>
      </c>
      <c r="F10" s="1499" t="s">
        <v>975</v>
      </c>
      <c r="H10" s="1500"/>
      <c r="I10" s="1521"/>
      <c r="J10" s="1521"/>
      <c r="K10" s="1521"/>
      <c r="L10" s="1521"/>
    </row>
    <row r="11" spans="1:12" ht="16.2" x14ac:dyDescent="0.3">
      <c r="A11" s="174"/>
      <c r="B11" s="174"/>
      <c r="C11" s="1493"/>
      <c r="D11" s="174" t="s">
        <v>1016</v>
      </c>
      <c r="F11" s="174"/>
      <c r="G11" s="174"/>
      <c r="H11" s="265"/>
      <c r="I11" s="1521"/>
      <c r="J11" s="1521"/>
      <c r="K11" s="1521"/>
      <c r="L11" s="1521"/>
    </row>
    <row r="12" spans="1:12" ht="16.2" x14ac:dyDescent="0.3">
      <c r="A12" s="173"/>
      <c r="B12" s="174"/>
      <c r="C12" s="1493"/>
      <c r="D12" s="1493"/>
      <c r="E12" s="1493"/>
      <c r="F12" s="174"/>
      <c r="H12" s="1495" t="s">
        <v>2449</v>
      </c>
      <c r="I12" s="1521"/>
      <c r="J12" s="1521"/>
      <c r="K12" s="1521"/>
      <c r="L12" s="1521"/>
    </row>
    <row r="13" spans="1:12" ht="16.2" x14ac:dyDescent="0.3">
      <c r="A13" s="174" t="s">
        <v>2406</v>
      </c>
      <c r="B13" s="174"/>
      <c r="C13" s="174"/>
      <c r="D13" s="1493"/>
      <c r="E13" s="1493"/>
      <c r="F13" s="1493"/>
      <c r="G13" s="174"/>
      <c r="H13" s="174"/>
      <c r="I13" s="1521"/>
      <c r="J13" s="1521"/>
      <c r="K13" s="1521"/>
      <c r="L13" s="1521"/>
    </row>
    <row r="14" spans="1:12" ht="16.2" x14ac:dyDescent="0.3">
      <c r="A14" s="1726" t="s">
        <v>2401</v>
      </c>
      <c r="B14" s="1726"/>
      <c r="C14" s="1726"/>
      <c r="D14" s="1726"/>
      <c r="E14" s="1726"/>
      <c r="F14" s="1726"/>
      <c r="G14" s="1726"/>
      <c r="H14" s="1726"/>
      <c r="I14" s="1726"/>
      <c r="J14" s="1726"/>
      <c r="K14" s="1726"/>
      <c r="L14" s="1726"/>
    </row>
    <row r="15" spans="1:12" ht="16.2" x14ac:dyDescent="0.3">
      <c r="A15" s="1727" t="s">
        <v>2422</v>
      </c>
      <c r="B15" s="1727"/>
      <c r="C15" s="1727"/>
      <c r="D15" s="1727"/>
      <c r="E15" s="1727"/>
      <c r="F15" s="1727"/>
      <c r="G15" s="1727"/>
      <c r="H15" s="1727"/>
      <c r="I15" s="1521"/>
      <c r="J15" s="1521"/>
      <c r="K15" s="1521"/>
      <c r="L15" s="1521"/>
    </row>
    <row r="16" spans="1:12" ht="12.6" x14ac:dyDescent="0.25">
      <c r="G16" s="1534"/>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zoomScaleNormal="100" workbookViewId="0">
      <selection activeCell="E7" sqref="E7"/>
    </sheetView>
  </sheetViews>
  <sheetFormatPr defaultColWidth="9" defaultRowHeight="15.6" x14ac:dyDescent="0.3"/>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x14ac:dyDescent="0.3">
      <c r="A1" s="153" t="s">
        <v>1139</v>
      </c>
      <c r="B1" s="154"/>
      <c r="D1" s="154"/>
      <c r="F1" s="153" t="s">
        <v>878</v>
      </c>
      <c r="G1" s="1721" t="s">
        <v>1140</v>
      </c>
      <c r="H1" s="1721"/>
      <c r="I1" s="147" t="s">
        <v>880</v>
      </c>
    </row>
    <row r="2" spans="1:9" s="155" customFormat="1" ht="21" customHeight="1" x14ac:dyDescent="0.3">
      <c r="A2" s="153" t="s">
        <v>1141</v>
      </c>
      <c r="B2" s="156" t="s">
        <v>1142</v>
      </c>
      <c r="D2" s="157"/>
      <c r="E2" s="158"/>
      <c r="F2" s="153" t="s">
        <v>1099</v>
      </c>
      <c r="G2" s="1794" t="s">
        <v>1143</v>
      </c>
      <c r="H2" s="1794"/>
    </row>
    <row r="3" spans="1:9" s="160" customFormat="1" ht="37.5" customHeight="1" x14ac:dyDescent="0.3">
      <c r="A3" s="1795" t="s">
        <v>1144</v>
      </c>
      <c r="B3" s="1795"/>
      <c r="C3" s="1795"/>
      <c r="D3" s="1795"/>
      <c r="E3" s="1795"/>
      <c r="F3" s="1795"/>
      <c r="G3" s="1795"/>
      <c r="H3" s="1795"/>
    </row>
    <row r="4" spans="1:9" ht="21" customHeight="1" thickBot="1" x14ac:dyDescent="0.35">
      <c r="A4" s="1796" t="s">
        <v>2160</v>
      </c>
      <c r="B4" s="1796"/>
      <c r="C4" s="1796"/>
      <c r="D4" s="1796"/>
      <c r="E4" s="1796"/>
      <c r="F4" s="1796"/>
      <c r="G4" s="1796"/>
      <c r="H4" s="1796"/>
    </row>
    <row r="5" spans="1:9" s="164" customFormat="1" ht="37.35" customHeight="1" thickBot="1" x14ac:dyDescent="0.35">
      <c r="A5" s="1797" t="s">
        <v>1145</v>
      </c>
      <c r="B5" s="1797" t="s">
        <v>1146</v>
      </c>
      <c r="C5" s="1797" t="s">
        <v>1147</v>
      </c>
      <c r="D5" s="1798"/>
      <c r="E5" s="1798"/>
      <c r="F5" s="1797" t="s">
        <v>1148</v>
      </c>
      <c r="G5" s="1798"/>
      <c r="H5" s="1798"/>
    </row>
    <row r="6" spans="1:9" s="164" customFormat="1" ht="37.35" customHeight="1" thickBot="1" x14ac:dyDescent="0.35">
      <c r="A6" s="1798"/>
      <c r="B6" s="1798"/>
      <c r="C6" s="162" t="s">
        <v>1149</v>
      </c>
      <c r="D6" s="162" t="s">
        <v>1150</v>
      </c>
      <c r="E6" s="162" t="s">
        <v>1151</v>
      </c>
      <c r="F6" s="162" t="s">
        <v>1149</v>
      </c>
      <c r="G6" s="162" t="s">
        <v>1152</v>
      </c>
      <c r="H6" s="162" t="s">
        <v>1151</v>
      </c>
    </row>
    <row r="7" spans="1:9" s="164" customFormat="1" ht="43.5" customHeight="1" thickBot="1" x14ac:dyDescent="0.35">
      <c r="A7" s="162" t="s">
        <v>1153</v>
      </c>
      <c r="B7" s="1208">
        <f>C7+F7</f>
        <v>0</v>
      </c>
      <c r="C7" s="1208">
        <f>SUM(D7:E7)</f>
        <v>0</v>
      </c>
      <c r="D7" s="1206">
        <v>0</v>
      </c>
      <c r="E7" s="1206">
        <v>0</v>
      </c>
      <c r="F7" s="1208">
        <f>SUM(G7:H7)</f>
        <v>0</v>
      </c>
      <c r="G7" s="1206">
        <v>0</v>
      </c>
      <c r="H7" s="1206">
        <v>0</v>
      </c>
    </row>
    <row r="8" spans="1:9" s="164" customFormat="1" ht="43.95" customHeight="1" thickBot="1" x14ac:dyDescent="0.35">
      <c r="A8" s="162" t="s">
        <v>1154</v>
      </c>
      <c r="B8" s="1208">
        <f t="shared" ref="B8:B10" si="0">C8+F8</f>
        <v>0</v>
      </c>
      <c r="C8" s="1208">
        <f t="shared" ref="C8:C10" si="1">SUM(D8:E8)</f>
        <v>0</v>
      </c>
      <c r="D8" s="1207">
        <v>0</v>
      </c>
      <c r="E8" s="1207">
        <v>0</v>
      </c>
      <c r="F8" s="1208">
        <f t="shared" ref="F8:F10" si="2">SUM(G8:H8)</f>
        <v>0</v>
      </c>
      <c r="G8" s="1207">
        <v>0</v>
      </c>
      <c r="H8" s="1207">
        <v>0</v>
      </c>
    </row>
    <row r="9" spans="1:9" s="164" customFormat="1" ht="43.95" customHeight="1" thickBot="1" x14ac:dyDescent="0.35">
      <c r="A9" s="162" t="s">
        <v>1155</v>
      </c>
      <c r="B9" s="1208">
        <f t="shared" si="0"/>
        <v>0</v>
      </c>
      <c r="C9" s="1208">
        <f t="shared" si="1"/>
        <v>0</v>
      </c>
      <c r="D9" s="1207">
        <v>0</v>
      </c>
      <c r="E9" s="1207">
        <v>0</v>
      </c>
      <c r="F9" s="1208">
        <f t="shared" si="2"/>
        <v>0</v>
      </c>
      <c r="G9" s="1207">
        <v>0</v>
      </c>
      <c r="H9" s="1207">
        <v>0</v>
      </c>
    </row>
    <row r="10" spans="1:9" s="164" customFormat="1" ht="43.95" customHeight="1" thickBot="1" x14ac:dyDescent="0.35">
      <c r="A10" s="162" t="s">
        <v>1156</v>
      </c>
      <c r="B10" s="1208">
        <f t="shared" si="0"/>
        <v>0</v>
      </c>
      <c r="C10" s="1208">
        <f t="shared" si="1"/>
        <v>0</v>
      </c>
      <c r="D10" s="1206">
        <v>0</v>
      </c>
      <c r="E10" s="1206">
        <v>0</v>
      </c>
      <c r="F10" s="1208">
        <f t="shared" si="2"/>
        <v>0</v>
      </c>
      <c r="G10" s="1206">
        <v>0</v>
      </c>
      <c r="H10" s="1206">
        <v>0</v>
      </c>
    </row>
    <row r="11" spans="1:9" ht="24.75" customHeight="1" x14ac:dyDescent="0.3">
      <c r="A11" s="165" t="s">
        <v>973</v>
      </c>
      <c r="B11" s="166"/>
      <c r="C11" s="167" t="s">
        <v>974</v>
      </c>
      <c r="D11" s="167"/>
      <c r="E11" s="167" t="s">
        <v>1157</v>
      </c>
      <c r="F11" s="165"/>
      <c r="G11" s="168" t="s">
        <v>1158</v>
      </c>
      <c r="H11" s="169"/>
    </row>
    <row r="12" spans="1:9" ht="12.75" customHeight="1" x14ac:dyDescent="0.3">
      <c r="E12" s="171" t="s">
        <v>1159</v>
      </c>
      <c r="G12" s="1791"/>
      <c r="H12" s="1791"/>
    </row>
    <row r="13" spans="1:9" x14ac:dyDescent="0.3">
      <c r="A13" s="172"/>
      <c r="F13" s="1792" t="s">
        <v>2158</v>
      </c>
      <c r="G13" s="1792"/>
      <c r="H13" s="1792"/>
    </row>
    <row r="14" spans="1:9" ht="19.95" customHeight="1" x14ac:dyDescent="0.3">
      <c r="A14" s="1726" t="s">
        <v>1160</v>
      </c>
      <c r="B14" s="1793"/>
      <c r="C14" s="1793"/>
      <c r="D14" s="1793"/>
      <c r="E14" s="1793"/>
      <c r="F14" s="1793"/>
      <c r="G14" s="1793"/>
      <c r="H14" s="1793"/>
    </row>
    <row r="15" spans="1:9" ht="17.7" customHeight="1" x14ac:dyDescent="0.3">
      <c r="A15" s="1782" t="s">
        <v>1161</v>
      </c>
      <c r="B15" s="1782"/>
      <c r="C15" s="1782"/>
      <c r="D15" s="1782"/>
      <c r="E15" s="1782"/>
      <c r="F15" s="1782"/>
      <c r="G15" s="1782"/>
      <c r="H15" s="1782"/>
    </row>
    <row r="16" spans="1:9" ht="17.7" customHeight="1" x14ac:dyDescent="0.3">
      <c r="A16" s="1727" t="s">
        <v>1162</v>
      </c>
      <c r="B16" s="1727"/>
      <c r="C16" s="1727"/>
      <c r="D16" s="1727"/>
      <c r="E16" s="1727"/>
      <c r="F16" s="1727"/>
      <c r="G16" s="1727"/>
      <c r="H16" s="1727"/>
    </row>
    <row r="17" spans="1:7" ht="21.75" customHeight="1" x14ac:dyDescent="0.3">
      <c r="A17" s="174"/>
    </row>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BreakPreview" zoomScale="85" zoomScaleNormal="115" zoomScaleSheetLayoutView="85" workbookViewId="0">
      <selection activeCell="I1" sqref="I1"/>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12" s="155" customFormat="1" ht="21" customHeight="1" x14ac:dyDescent="0.3">
      <c r="A1" s="153" t="s">
        <v>1095</v>
      </c>
      <c r="B1" s="306"/>
      <c r="C1" s="314"/>
      <c r="D1" s="306"/>
      <c r="E1" s="314"/>
      <c r="F1" s="153" t="s">
        <v>878</v>
      </c>
      <c r="G1" s="1747" t="s">
        <v>2430</v>
      </c>
      <c r="H1" s="1748"/>
      <c r="I1" s="147" t="s">
        <v>880</v>
      </c>
      <c r="J1" s="314"/>
      <c r="K1" s="314"/>
      <c r="L1" s="314"/>
    </row>
    <row r="2" spans="1:12" s="155" customFormat="1" ht="21" customHeight="1" x14ac:dyDescent="0.3">
      <c r="A2" s="153" t="s">
        <v>2384</v>
      </c>
      <c r="B2" s="156" t="s">
        <v>2431</v>
      </c>
      <c r="C2" s="314"/>
      <c r="D2" s="311"/>
      <c r="E2" s="156"/>
      <c r="F2" s="153" t="s">
        <v>1099</v>
      </c>
      <c r="G2" s="1721" t="s">
        <v>1143</v>
      </c>
      <c r="H2" s="1721"/>
      <c r="I2" s="314"/>
      <c r="J2" s="314"/>
      <c r="K2" s="314"/>
      <c r="L2" s="314"/>
    </row>
    <row r="3" spans="1:12" s="160" customFormat="1" ht="37.5" customHeight="1" x14ac:dyDescent="0.3">
      <c r="A3" s="1725" t="s">
        <v>2432</v>
      </c>
      <c r="B3" s="1725"/>
      <c r="C3" s="1725"/>
      <c r="D3" s="1725"/>
      <c r="E3" s="1725"/>
      <c r="F3" s="1725"/>
      <c r="G3" s="1725"/>
      <c r="H3" s="1725"/>
      <c r="I3" s="1486"/>
      <c r="J3" s="1486"/>
      <c r="K3" s="1486"/>
      <c r="L3" s="1486"/>
    </row>
    <row r="4" spans="1:12" ht="21" customHeight="1" thickBot="1" x14ac:dyDescent="0.35">
      <c r="A4" s="1796" t="s">
        <v>2443</v>
      </c>
      <c r="B4" s="1796"/>
      <c r="C4" s="1796"/>
      <c r="D4" s="1796"/>
      <c r="E4" s="1796"/>
      <c r="F4" s="1796"/>
      <c r="G4" s="1796"/>
      <c r="H4" s="1796"/>
      <c r="I4" s="174"/>
      <c r="J4" s="174"/>
      <c r="K4" s="174"/>
      <c r="L4" s="174"/>
    </row>
    <row r="5" spans="1:12" s="164" customFormat="1" ht="37.35" customHeight="1" x14ac:dyDescent="0.3">
      <c r="A5" s="1728" t="s">
        <v>2389</v>
      </c>
      <c r="B5" s="1730" t="s">
        <v>1435</v>
      </c>
      <c r="C5" s="1733" t="s">
        <v>2390</v>
      </c>
      <c r="D5" s="1734"/>
      <c r="E5" s="1734"/>
      <c r="F5" s="1735" t="s">
        <v>2391</v>
      </c>
      <c r="G5" s="1736"/>
      <c r="H5" s="1736"/>
      <c r="I5" s="1488"/>
      <c r="J5" s="1488"/>
      <c r="K5" s="1488"/>
      <c r="L5" s="1488"/>
    </row>
    <row r="6" spans="1:12" s="164" customFormat="1" ht="37.35" customHeight="1" thickBot="1" x14ac:dyDescent="0.35">
      <c r="A6" s="1729"/>
      <c r="B6" s="1731"/>
      <c r="C6" s="1536" t="s">
        <v>1039</v>
      </c>
      <c r="D6" s="1537" t="s">
        <v>1105</v>
      </c>
      <c r="E6" s="1537" t="s">
        <v>1106</v>
      </c>
      <c r="F6" s="1536" t="s">
        <v>1039</v>
      </c>
      <c r="G6" s="1537" t="s">
        <v>1105</v>
      </c>
      <c r="H6" s="1538" t="s">
        <v>1106</v>
      </c>
      <c r="I6" s="1488"/>
      <c r="J6" s="1488"/>
      <c r="K6" s="1488"/>
      <c r="L6" s="1488"/>
    </row>
    <row r="7" spans="1:12" s="164" customFormat="1" ht="43.5" customHeight="1" thickBot="1" x14ac:dyDescent="0.35">
      <c r="A7" s="1490" t="s">
        <v>2049</v>
      </c>
      <c r="B7" s="2549">
        <f>C7+F7</f>
        <v>0</v>
      </c>
      <c r="C7" s="2549">
        <f>SUM(D7:E7)</f>
        <v>0</v>
      </c>
      <c r="D7" s="2550">
        <f>SUM(D8:D10)</f>
        <v>0</v>
      </c>
      <c r="E7" s="2550">
        <f>SUM(D8:D10)</f>
        <v>0</v>
      </c>
      <c r="F7" s="2549">
        <f>SUM(G7:H7)</f>
        <v>0</v>
      </c>
      <c r="G7" s="2550">
        <f>SUM(G8:G10)</f>
        <v>0</v>
      </c>
      <c r="H7" s="2550">
        <f>SUM(H8:H10)</f>
        <v>0</v>
      </c>
      <c r="I7" s="1488"/>
      <c r="J7" s="1488"/>
      <c r="K7" s="1488"/>
      <c r="L7" s="1488"/>
    </row>
    <row r="8" spans="1:12" s="164" customFormat="1" ht="43.95" customHeight="1" thickBot="1" x14ac:dyDescent="0.35">
      <c r="A8" s="1491" t="s">
        <v>2397</v>
      </c>
      <c r="B8" s="2549">
        <f t="shared" ref="B8:B10" si="0">C8+F8</f>
        <v>0</v>
      </c>
      <c r="C8" s="2549">
        <f t="shared" ref="C8:C10" si="1">SUM(D8:E8)</f>
        <v>0</v>
      </c>
      <c r="D8" s="2551">
        <v>0</v>
      </c>
      <c r="E8" s="2551">
        <v>0</v>
      </c>
      <c r="F8" s="2549">
        <f t="shared" ref="F8:F10" si="2">SUM(G8:H8)</f>
        <v>0</v>
      </c>
      <c r="G8" s="2551">
        <v>0</v>
      </c>
      <c r="H8" s="2551">
        <v>0</v>
      </c>
      <c r="I8" s="1488"/>
      <c r="J8" s="1488"/>
      <c r="K8" s="1488"/>
      <c r="L8" s="1488"/>
    </row>
    <row r="9" spans="1:12" s="164" customFormat="1" ht="43.95" customHeight="1" thickBot="1" x14ac:dyDescent="0.35">
      <c r="A9" s="1491" t="s">
        <v>2398</v>
      </c>
      <c r="B9" s="2549">
        <f t="shared" si="0"/>
        <v>0</v>
      </c>
      <c r="C9" s="2549">
        <f t="shared" si="1"/>
        <v>0</v>
      </c>
      <c r="D9" s="2551">
        <v>0</v>
      </c>
      <c r="E9" s="2551">
        <v>0</v>
      </c>
      <c r="F9" s="2549">
        <f t="shared" si="2"/>
        <v>0</v>
      </c>
      <c r="G9" s="2551">
        <v>0</v>
      </c>
      <c r="H9" s="2551">
        <v>0</v>
      </c>
      <c r="I9" s="1488"/>
      <c r="J9" s="1488"/>
      <c r="K9" s="1488"/>
      <c r="L9" s="1488"/>
    </row>
    <row r="10" spans="1:12" s="164" customFormat="1" ht="43.95" customHeight="1" thickBot="1" x14ac:dyDescent="0.35">
      <c r="A10" s="1492" t="s">
        <v>2399</v>
      </c>
      <c r="B10" s="2549">
        <f t="shared" si="0"/>
        <v>0</v>
      </c>
      <c r="C10" s="2549">
        <f t="shared" si="1"/>
        <v>0</v>
      </c>
      <c r="D10" s="2550">
        <v>0</v>
      </c>
      <c r="E10" s="2550">
        <v>0</v>
      </c>
      <c r="F10" s="2549">
        <f t="shared" si="2"/>
        <v>0</v>
      </c>
      <c r="G10" s="2550">
        <v>0</v>
      </c>
      <c r="H10" s="2550">
        <v>0</v>
      </c>
      <c r="I10" s="1488"/>
      <c r="J10" s="1488"/>
      <c r="K10" s="1488"/>
      <c r="L10" s="1488"/>
    </row>
    <row r="11" spans="1:12" ht="24.75" customHeight="1" x14ac:dyDescent="0.3">
      <c r="A11" s="165" t="s">
        <v>973</v>
      </c>
      <c r="B11" s="400" t="s">
        <v>974</v>
      </c>
      <c r="C11" s="174"/>
      <c r="D11" s="165" t="s">
        <v>1015</v>
      </c>
      <c r="E11" s="174"/>
      <c r="F11" s="400" t="s">
        <v>975</v>
      </c>
      <c r="G11" s="174"/>
      <c r="H11" s="1539"/>
      <c r="I11" s="174"/>
      <c r="J11" s="174"/>
      <c r="K11" s="174"/>
      <c r="L11" s="174"/>
    </row>
    <row r="12" spans="1:12" ht="12.75" customHeight="1" x14ac:dyDescent="0.3">
      <c r="A12" s="174"/>
      <c r="B12" s="174"/>
      <c r="C12" s="174"/>
      <c r="D12" s="1499" t="s">
        <v>1016</v>
      </c>
      <c r="E12" s="174"/>
      <c r="F12" s="174"/>
      <c r="G12" s="1720"/>
      <c r="H12" s="1720"/>
      <c r="I12" s="174"/>
      <c r="J12" s="174"/>
      <c r="K12" s="174"/>
      <c r="L12" s="174"/>
    </row>
    <row r="13" spans="1:12" ht="16.2" x14ac:dyDescent="0.3">
      <c r="A13" s="173"/>
      <c r="B13" s="174"/>
      <c r="C13" s="174"/>
      <c r="D13" s="1493"/>
      <c r="E13" s="174"/>
      <c r="F13" s="1799" t="s">
        <v>2308</v>
      </c>
      <c r="G13" s="1799"/>
      <c r="H13" s="1799"/>
      <c r="I13" s="174"/>
      <c r="J13" s="174"/>
      <c r="K13" s="174"/>
      <c r="L13" s="174"/>
    </row>
    <row r="14" spans="1:12" ht="30.75" customHeight="1" x14ac:dyDescent="0.3">
      <c r="A14" s="1727" t="s">
        <v>1162</v>
      </c>
      <c r="B14" s="1727"/>
      <c r="C14" s="1727"/>
      <c r="D14" s="1727"/>
      <c r="E14" s="1727"/>
      <c r="F14" s="1727"/>
      <c r="G14" s="1727"/>
      <c r="H14" s="1727"/>
      <c r="I14" s="174"/>
      <c r="J14" s="174"/>
      <c r="K14" s="174"/>
      <c r="L14" s="174"/>
    </row>
    <row r="15" spans="1:12" ht="16.2" x14ac:dyDescent="0.3">
      <c r="A15" s="1774" t="s">
        <v>2433</v>
      </c>
      <c r="B15" s="1726"/>
      <c r="C15" s="1726"/>
      <c r="D15" s="1726"/>
      <c r="E15" s="1726"/>
      <c r="F15" s="1726"/>
      <c r="G15" s="1726"/>
      <c r="H15" s="1726"/>
      <c r="I15" s="1726"/>
      <c r="J15" s="1726"/>
      <c r="K15" s="1726"/>
      <c r="L15" s="1726"/>
    </row>
    <row r="16" spans="1:12" ht="17.399999999999999" customHeight="1" x14ac:dyDescent="0.3">
      <c r="A16" s="174" t="s">
        <v>2434</v>
      </c>
      <c r="B16" s="174"/>
      <c r="C16" s="174"/>
      <c r="D16" s="174"/>
      <c r="E16" s="174"/>
      <c r="F16" s="174"/>
      <c r="G16" s="174"/>
      <c r="H16" s="174"/>
      <c r="I16" s="174"/>
      <c r="J16" s="174"/>
      <c r="K16" s="174"/>
      <c r="L16" s="174"/>
    </row>
    <row r="17" spans="1:7" ht="21.75" customHeight="1" x14ac:dyDescent="0.3"/>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BreakPreview" zoomScale="85" zoomScaleNormal="115" zoomScaleSheetLayoutView="85" workbookViewId="0">
      <selection activeCell="A14" sqref="A14:H14"/>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12" s="155" customFormat="1" ht="21" customHeight="1" x14ac:dyDescent="0.3">
      <c r="A1" s="153" t="s">
        <v>1095</v>
      </c>
      <c r="B1" s="306"/>
      <c r="C1" s="314"/>
      <c r="D1" s="306"/>
      <c r="E1" s="314"/>
      <c r="F1" s="153" t="s">
        <v>878</v>
      </c>
      <c r="G1" s="1747" t="s">
        <v>2430</v>
      </c>
      <c r="H1" s="1748"/>
      <c r="I1" s="147" t="s">
        <v>880</v>
      </c>
      <c r="J1" s="314"/>
      <c r="K1" s="314"/>
      <c r="L1" s="314"/>
    </row>
    <row r="2" spans="1:12" s="155" customFormat="1" ht="21" customHeight="1" x14ac:dyDescent="0.3">
      <c r="A2" s="153" t="s">
        <v>2384</v>
      </c>
      <c r="B2" s="156" t="s">
        <v>2431</v>
      </c>
      <c r="C2" s="314"/>
      <c r="D2" s="311"/>
      <c r="E2" s="156"/>
      <c r="F2" s="153" t="s">
        <v>1099</v>
      </c>
      <c r="G2" s="1721" t="s">
        <v>1143</v>
      </c>
      <c r="H2" s="1721"/>
      <c r="I2" s="314"/>
      <c r="J2" s="314"/>
      <c r="K2" s="314"/>
      <c r="L2" s="314"/>
    </row>
    <row r="3" spans="1:12" s="160" customFormat="1" ht="37.5" customHeight="1" x14ac:dyDescent="0.3">
      <c r="A3" s="1725" t="s">
        <v>2432</v>
      </c>
      <c r="B3" s="1725"/>
      <c r="C3" s="1725"/>
      <c r="D3" s="1725"/>
      <c r="E3" s="1725"/>
      <c r="F3" s="1725"/>
      <c r="G3" s="1725"/>
      <c r="H3" s="1725"/>
      <c r="I3" s="1486"/>
      <c r="J3" s="1486"/>
      <c r="K3" s="1486"/>
      <c r="L3" s="1486"/>
    </row>
    <row r="4" spans="1:12" ht="21" customHeight="1" thickBot="1" x14ac:dyDescent="0.35">
      <c r="A4" s="1796" t="s">
        <v>2451</v>
      </c>
      <c r="B4" s="1796"/>
      <c r="C4" s="1796"/>
      <c r="D4" s="1796"/>
      <c r="E4" s="1796"/>
      <c r="F4" s="1796"/>
      <c r="G4" s="1796"/>
      <c r="H4" s="1796"/>
      <c r="I4" s="174"/>
      <c r="J4" s="174"/>
      <c r="K4" s="174"/>
      <c r="L4" s="174"/>
    </row>
    <row r="5" spans="1:12" s="164" customFormat="1" ht="37.35" customHeight="1" x14ac:dyDescent="0.3">
      <c r="A5" s="1728" t="s">
        <v>2389</v>
      </c>
      <c r="B5" s="1730" t="s">
        <v>1435</v>
      </c>
      <c r="C5" s="1733" t="s">
        <v>2390</v>
      </c>
      <c r="D5" s="1734"/>
      <c r="E5" s="1734"/>
      <c r="F5" s="1735" t="s">
        <v>2391</v>
      </c>
      <c r="G5" s="1736"/>
      <c r="H5" s="1736"/>
      <c r="I5" s="1488"/>
      <c r="J5" s="1488"/>
      <c r="K5" s="1488"/>
      <c r="L5" s="1488"/>
    </row>
    <row r="6" spans="1:12" s="164" customFormat="1" ht="37.35" customHeight="1" thickBot="1" x14ac:dyDescent="0.35">
      <c r="A6" s="1729"/>
      <c r="B6" s="1731"/>
      <c r="C6" s="1536" t="s">
        <v>1039</v>
      </c>
      <c r="D6" s="1537" t="s">
        <v>1105</v>
      </c>
      <c r="E6" s="1537" t="s">
        <v>1106</v>
      </c>
      <c r="F6" s="1536" t="s">
        <v>1039</v>
      </c>
      <c r="G6" s="1537" t="s">
        <v>1105</v>
      </c>
      <c r="H6" s="1538" t="s">
        <v>1106</v>
      </c>
      <c r="I6" s="1488"/>
      <c r="J6" s="1488"/>
      <c r="K6" s="1488"/>
      <c r="L6" s="1488"/>
    </row>
    <row r="7" spans="1:12" s="164" customFormat="1" ht="43.5" customHeight="1" thickBot="1" x14ac:dyDescent="0.35">
      <c r="A7" s="1490" t="s">
        <v>2049</v>
      </c>
      <c r="B7" s="2549">
        <f>C7+F7</f>
        <v>0</v>
      </c>
      <c r="C7" s="2549">
        <f>SUM(D7:E7)</f>
        <v>0</v>
      </c>
      <c r="D7" s="2550">
        <f>SUM(D8:D10)</f>
        <v>0</v>
      </c>
      <c r="E7" s="2550">
        <f>SUM(D8:D10)</f>
        <v>0</v>
      </c>
      <c r="F7" s="2549">
        <f>SUM(G7:H7)</f>
        <v>0</v>
      </c>
      <c r="G7" s="2550">
        <f>SUM(G8:G10)</f>
        <v>0</v>
      </c>
      <c r="H7" s="2550">
        <f>SUM(H8:H10)</f>
        <v>0</v>
      </c>
      <c r="I7" s="1488"/>
      <c r="J7" s="1488"/>
      <c r="K7" s="1488"/>
      <c r="L7" s="1488"/>
    </row>
    <row r="8" spans="1:12" s="164" customFormat="1" ht="43.95" customHeight="1" thickBot="1" x14ac:dyDescent="0.35">
      <c r="A8" s="1491" t="s">
        <v>2397</v>
      </c>
      <c r="B8" s="2549">
        <f t="shared" ref="B8:B10" si="0">C8+F8</f>
        <v>0</v>
      </c>
      <c r="C8" s="2549">
        <f t="shared" ref="C8:C10" si="1">SUM(D8:E8)</f>
        <v>0</v>
      </c>
      <c r="D8" s="2551">
        <v>0</v>
      </c>
      <c r="E8" s="2551">
        <v>0</v>
      </c>
      <c r="F8" s="2549">
        <f t="shared" ref="F8:F10" si="2">SUM(G8:H8)</f>
        <v>0</v>
      </c>
      <c r="G8" s="2551">
        <v>0</v>
      </c>
      <c r="H8" s="2551">
        <v>0</v>
      </c>
      <c r="I8" s="1488"/>
      <c r="J8" s="1488"/>
      <c r="K8" s="1488"/>
      <c r="L8" s="1488"/>
    </row>
    <row r="9" spans="1:12" s="164" customFormat="1" ht="43.95" customHeight="1" thickBot="1" x14ac:dyDescent="0.35">
      <c r="A9" s="1491" t="s">
        <v>2398</v>
      </c>
      <c r="B9" s="2549">
        <f t="shared" si="0"/>
        <v>0</v>
      </c>
      <c r="C9" s="2549">
        <f t="shared" si="1"/>
        <v>0</v>
      </c>
      <c r="D9" s="2551">
        <v>0</v>
      </c>
      <c r="E9" s="2551">
        <v>0</v>
      </c>
      <c r="F9" s="2549">
        <f t="shared" si="2"/>
        <v>0</v>
      </c>
      <c r="G9" s="2551">
        <v>0</v>
      </c>
      <c r="H9" s="2551">
        <v>0</v>
      </c>
      <c r="I9" s="1488"/>
      <c r="J9" s="1488"/>
      <c r="K9" s="1488"/>
      <c r="L9" s="1488"/>
    </row>
    <row r="10" spans="1:12" s="164" customFormat="1" ht="43.95" customHeight="1" thickBot="1" x14ac:dyDescent="0.35">
      <c r="A10" s="1492" t="s">
        <v>2399</v>
      </c>
      <c r="B10" s="2549">
        <f t="shared" si="0"/>
        <v>0</v>
      </c>
      <c r="C10" s="2549">
        <f t="shared" si="1"/>
        <v>0</v>
      </c>
      <c r="D10" s="2550">
        <v>0</v>
      </c>
      <c r="E10" s="2550">
        <v>0</v>
      </c>
      <c r="F10" s="2549">
        <f t="shared" si="2"/>
        <v>0</v>
      </c>
      <c r="G10" s="2550">
        <v>0</v>
      </c>
      <c r="H10" s="2550">
        <v>0</v>
      </c>
      <c r="I10" s="1488"/>
      <c r="J10" s="1488"/>
      <c r="K10" s="1488"/>
      <c r="L10" s="1488"/>
    </row>
    <row r="11" spans="1:12" ht="24.75" customHeight="1" x14ac:dyDescent="0.3">
      <c r="A11" s="165" t="s">
        <v>973</v>
      </c>
      <c r="B11" s="400" t="s">
        <v>974</v>
      </c>
      <c r="C11" s="174"/>
      <c r="D11" s="165" t="s">
        <v>1015</v>
      </c>
      <c r="E11" s="174"/>
      <c r="F11" s="400" t="s">
        <v>975</v>
      </c>
      <c r="G11" s="174"/>
      <c r="H11" s="1539"/>
      <c r="I11" s="174"/>
      <c r="J11" s="174"/>
      <c r="K11" s="174"/>
      <c r="L11" s="174"/>
    </row>
    <row r="12" spans="1:12" ht="12.75" customHeight="1" x14ac:dyDescent="0.3">
      <c r="A12" s="174"/>
      <c r="B12" s="174"/>
      <c r="C12" s="174"/>
      <c r="D12" s="1499" t="s">
        <v>1016</v>
      </c>
      <c r="E12" s="174"/>
      <c r="F12" s="174"/>
      <c r="G12" s="1720"/>
      <c r="H12" s="1720"/>
      <c r="I12" s="174"/>
      <c r="J12" s="174"/>
      <c r="K12" s="174"/>
      <c r="L12" s="174"/>
    </row>
    <row r="13" spans="1:12" ht="16.2" x14ac:dyDescent="0.3">
      <c r="A13" s="173"/>
      <c r="B13" s="174"/>
      <c r="C13" s="174"/>
      <c r="D13" s="1493"/>
      <c r="E13" s="174"/>
      <c r="F13" s="1799" t="s">
        <v>2456</v>
      </c>
      <c r="G13" s="1799"/>
      <c r="H13" s="1799"/>
      <c r="I13" s="174"/>
      <c r="J13" s="174"/>
      <c r="K13" s="174"/>
      <c r="L13" s="174"/>
    </row>
    <row r="14" spans="1:12" ht="30.75" customHeight="1" x14ac:dyDescent="0.3">
      <c r="A14" s="1727" t="s">
        <v>1162</v>
      </c>
      <c r="B14" s="1727"/>
      <c r="C14" s="1727"/>
      <c r="D14" s="1727"/>
      <c r="E14" s="1727"/>
      <c r="F14" s="1727"/>
      <c r="G14" s="1727"/>
      <c r="H14" s="1727"/>
      <c r="I14" s="174"/>
      <c r="J14" s="174"/>
      <c r="K14" s="174"/>
      <c r="L14" s="174"/>
    </row>
    <row r="15" spans="1:12" ht="16.2" x14ac:dyDescent="0.3">
      <c r="A15" s="1774" t="s">
        <v>2433</v>
      </c>
      <c r="B15" s="1726"/>
      <c r="C15" s="1726"/>
      <c r="D15" s="1726"/>
      <c r="E15" s="1726"/>
      <c r="F15" s="1726"/>
      <c r="G15" s="1726"/>
      <c r="H15" s="1726"/>
      <c r="I15" s="1726"/>
      <c r="J15" s="1726"/>
      <c r="K15" s="1726"/>
      <c r="L15" s="1726"/>
    </row>
    <row r="16" spans="1:12" ht="17.399999999999999" customHeight="1" x14ac:dyDescent="0.3">
      <c r="A16" s="174" t="s">
        <v>2434</v>
      </c>
      <c r="B16" s="174"/>
      <c r="C16" s="174"/>
      <c r="D16" s="174"/>
      <c r="E16" s="174"/>
      <c r="F16" s="174"/>
      <c r="G16" s="174"/>
      <c r="H16" s="174"/>
      <c r="I16" s="174"/>
      <c r="J16" s="174"/>
      <c r="K16" s="174"/>
      <c r="L16" s="174"/>
    </row>
    <row r="17" spans="1:7" ht="21.75" customHeight="1" x14ac:dyDescent="0.3"/>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zoomScaleNormal="100" workbookViewId="0">
      <selection activeCell="I1" sqref="I1"/>
    </sheetView>
  </sheetViews>
  <sheetFormatPr defaultColWidth="9" defaultRowHeight="15.6" x14ac:dyDescent="0.3"/>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x14ac:dyDescent="0.3">
      <c r="A1" s="153" t="s">
        <v>1139</v>
      </c>
      <c r="B1" s="154"/>
      <c r="D1" s="154"/>
      <c r="F1" s="153" t="s">
        <v>878</v>
      </c>
      <c r="G1" s="1721" t="s">
        <v>1140</v>
      </c>
      <c r="H1" s="1721"/>
      <c r="I1" s="147" t="s">
        <v>880</v>
      </c>
    </row>
    <row r="2" spans="1:9" s="155" customFormat="1" ht="21" customHeight="1" x14ac:dyDescent="0.3">
      <c r="A2" s="153" t="s">
        <v>1141</v>
      </c>
      <c r="B2" s="156" t="s">
        <v>1142</v>
      </c>
      <c r="D2" s="157"/>
      <c r="E2" s="158"/>
      <c r="F2" s="153" t="s">
        <v>1163</v>
      </c>
      <c r="G2" s="1794" t="s">
        <v>1164</v>
      </c>
      <c r="H2" s="1794"/>
    </row>
    <row r="3" spans="1:9" s="160" customFormat="1" ht="37.5" customHeight="1" x14ac:dyDescent="0.3">
      <c r="A3" s="1795" t="s">
        <v>1165</v>
      </c>
      <c r="B3" s="1795"/>
      <c r="C3" s="1795"/>
      <c r="D3" s="1795"/>
      <c r="E3" s="1795"/>
      <c r="F3" s="1795"/>
      <c r="G3" s="1795"/>
      <c r="H3" s="1795"/>
    </row>
    <row r="4" spans="1:9" ht="21" customHeight="1" thickBot="1" x14ac:dyDescent="0.35">
      <c r="A4" s="1796" t="s">
        <v>2160</v>
      </c>
      <c r="B4" s="1796"/>
      <c r="C4" s="1796"/>
      <c r="D4" s="1796"/>
      <c r="E4" s="1796"/>
      <c r="F4" s="1796"/>
      <c r="G4" s="1796"/>
      <c r="H4" s="1796"/>
    </row>
    <row r="5" spans="1:9" s="164" customFormat="1" ht="37.35" customHeight="1" thickBot="1" x14ac:dyDescent="0.35">
      <c r="A5" s="1797" t="s">
        <v>1145</v>
      </c>
      <c r="B5" s="1797" t="s">
        <v>1146</v>
      </c>
      <c r="C5" s="1797" t="s">
        <v>1147</v>
      </c>
      <c r="D5" s="1798"/>
      <c r="E5" s="1798"/>
      <c r="F5" s="1797" t="s">
        <v>1148</v>
      </c>
      <c r="G5" s="1798"/>
      <c r="H5" s="1798"/>
    </row>
    <row r="6" spans="1:9" s="164" customFormat="1" ht="37.35" customHeight="1" thickBot="1" x14ac:dyDescent="0.35">
      <c r="A6" s="1798"/>
      <c r="B6" s="1798"/>
      <c r="C6" s="162" t="s">
        <v>1149</v>
      </c>
      <c r="D6" s="162" t="s">
        <v>1150</v>
      </c>
      <c r="E6" s="162" t="s">
        <v>1151</v>
      </c>
      <c r="F6" s="162" t="s">
        <v>1149</v>
      </c>
      <c r="G6" s="162" t="s">
        <v>1152</v>
      </c>
      <c r="H6" s="162" t="s">
        <v>1151</v>
      </c>
    </row>
    <row r="7" spans="1:9" s="164" customFormat="1" ht="43.5" customHeight="1" thickBot="1" x14ac:dyDescent="0.35">
      <c r="A7" s="162" t="s">
        <v>1153</v>
      </c>
      <c r="B7" s="1208">
        <f>C7+F7</f>
        <v>0</v>
      </c>
      <c r="C7" s="1210">
        <f>SUM(D7:E7)</f>
        <v>0</v>
      </c>
      <c r="D7" s="1209">
        <v>0</v>
      </c>
      <c r="E7" s="1209">
        <v>0</v>
      </c>
      <c r="F7" s="1210">
        <f>SUM(G7:H7)</f>
        <v>0</v>
      </c>
      <c r="G7" s="1209">
        <v>0</v>
      </c>
      <c r="H7" s="1209">
        <v>0</v>
      </c>
    </row>
    <row r="8" spans="1:9" s="164" customFormat="1" ht="43.95" customHeight="1" thickBot="1" x14ac:dyDescent="0.35">
      <c r="A8" s="162" t="s">
        <v>1154</v>
      </c>
      <c r="B8" s="1208">
        <f t="shared" ref="B8:B10" si="0">C8+F8</f>
        <v>0</v>
      </c>
      <c r="C8" s="1210">
        <f t="shared" ref="C8:C10" si="1">SUM(D8:E8)</f>
        <v>0</v>
      </c>
      <c r="D8" s="1209">
        <v>0</v>
      </c>
      <c r="E8" s="1209">
        <v>0</v>
      </c>
      <c r="F8" s="1210">
        <f t="shared" ref="F8:F10" si="2">SUM(G8:H8)</f>
        <v>0</v>
      </c>
      <c r="G8" s="1209">
        <v>0</v>
      </c>
      <c r="H8" s="1209">
        <v>0</v>
      </c>
    </row>
    <row r="9" spans="1:9" s="164" customFormat="1" ht="43.95" customHeight="1" thickBot="1" x14ac:dyDescent="0.35">
      <c r="A9" s="162" t="s">
        <v>1155</v>
      </c>
      <c r="B9" s="1208">
        <f t="shared" si="0"/>
        <v>0</v>
      </c>
      <c r="C9" s="1210">
        <f t="shared" si="1"/>
        <v>0</v>
      </c>
      <c r="D9" s="1209">
        <v>0</v>
      </c>
      <c r="E9" s="1209">
        <v>0</v>
      </c>
      <c r="F9" s="1210">
        <f t="shared" si="2"/>
        <v>0</v>
      </c>
      <c r="G9" s="1209">
        <v>0</v>
      </c>
      <c r="H9" s="1209">
        <v>0</v>
      </c>
    </row>
    <row r="10" spans="1:9" s="164" customFormat="1" ht="43.95" customHeight="1" thickBot="1" x14ac:dyDescent="0.35">
      <c r="A10" s="162" t="s">
        <v>1156</v>
      </c>
      <c r="B10" s="1208">
        <f t="shared" si="0"/>
        <v>0</v>
      </c>
      <c r="C10" s="1210">
        <f t="shared" si="1"/>
        <v>0</v>
      </c>
      <c r="D10" s="1209">
        <v>0</v>
      </c>
      <c r="E10" s="1209">
        <v>0</v>
      </c>
      <c r="F10" s="1210">
        <f t="shared" si="2"/>
        <v>0</v>
      </c>
      <c r="G10" s="1209">
        <v>0</v>
      </c>
      <c r="H10" s="1209">
        <v>0</v>
      </c>
    </row>
    <row r="11" spans="1:9" ht="24.75" customHeight="1" x14ac:dyDescent="0.3">
      <c r="A11" s="165" t="s">
        <v>973</v>
      </c>
      <c r="B11" s="166"/>
      <c r="C11" s="167" t="s">
        <v>974</v>
      </c>
      <c r="D11" s="167"/>
      <c r="E11" s="167" t="s">
        <v>1157</v>
      </c>
      <c r="F11" s="165"/>
      <c r="G11" s="168" t="s">
        <v>1158</v>
      </c>
      <c r="H11" s="169"/>
    </row>
    <row r="12" spans="1:9" ht="12.75" customHeight="1" x14ac:dyDescent="0.3">
      <c r="E12" s="171" t="s">
        <v>1159</v>
      </c>
      <c r="G12" s="1791"/>
      <c r="H12" s="1791"/>
    </row>
    <row r="13" spans="1:9" x14ac:dyDescent="0.3">
      <c r="A13" s="172"/>
      <c r="F13" s="1792" t="s">
        <v>2158</v>
      </c>
      <c r="G13" s="1792"/>
      <c r="H13" s="1792"/>
    </row>
    <row r="14" spans="1:9" ht="19.95" customHeight="1" x14ac:dyDescent="0.3">
      <c r="A14" s="1726" t="s">
        <v>1160</v>
      </c>
      <c r="B14" s="1793"/>
      <c r="C14" s="1793"/>
      <c r="D14" s="1793"/>
      <c r="E14" s="1793"/>
      <c r="F14" s="1793"/>
      <c r="G14" s="1793"/>
      <c r="H14" s="1793"/>
    </row>
    <row r="15" spans="1:9" ht="17.7" customHeight="1" x14ac:dyDescent="0.3">
      <c r="A15" s="1782" t="s">
        <v>1161</v>
      </c>
      <c r="B15" s="1782"/>
      <c r="C15" s="1782"/>
      <c r="D15" s="1782"/>
      <c r="E15" s="1782"/>
      <c r="F15" s="1782"/>
      <c r="G15" s="1782"/>
      <c r="H15" s="1782"/>
    </row>
    <row r="16" spans="1:9" ht="17.7" customHeight="1" x14ac:dyDescent="0.3">
      <c r="A16" s="1727" t="s">
        <v>1162</v>
      </c>
      <c r="B16" s="1727"/>
      <c r="C16" s="1727"/>
      <c r="D16" s="1727"/>
      <c r="E16" s="1727"/>
      <c r="F16" s="1727"/>
      <c r="G16" s="1727"/>
      <c r="H16" s="1727"/>
    </row>
    <row r="17" spans="1:7" ht="21.75" customHeight="1" x14ac:dyDescent="0.3">
      <c r="A17" s="174"/>
    </row>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BreakPreview" zoomScale="85" zoomScaleNormal="100" zoomScaleSheetLayoutView="85" workbookViewId="0">
      <selection activeCell="I1" sqref="I1"/>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12" s="155" customFormat="1" ht="21" customHeight="1" x14ac:dyDescent="0.3">
      <c r="A1" s="153" t="s">
        <v>1095</v>
      </c>
      <c r="B1" s="306"/>
      <c r="C1" s="314"/>
      <c r="D1" s="306"/>
      <c r="E1" s="314"/>
      <c r="F1" s="153" t="s">
        <v>878</v>
      </c>
      <c r="G1" s="1747" t="s">
        <v>2430</v>
      </c>
      <c r="H1" s="1748"/>
      <c r="I1" s="147" t="s">
        <v>880</v>
      </c>
      <c r="J1" s="314"/>
      <c r="K1" s="314"/>
      <c r="L1" s="314"/>
    </row>
    <row r="2" spans="1:12" s="155" customFormat="1" ht="21" customHeight="1" x14ac:dyDescent="0.3">
      <c r="A2" s="153" t="s">
        <v>2384</v>
      </c>
      <c r="B2" s="156" t="s">
        <v>2431</v>
      </c>
      <c r="C2" s="314"/>
      <c r="D2" s="311"/>
      <c r="E2" s="156"/>
      <c r="F2" s="153" t="s">
        <v>1163</v>
      </c>
      <c r="G2" s="1721" t="s">
        <v>1164</v>
      </c>
      <c r="H2" s="1721"/>
      <c r="I2" s="314"/>
      <c r="J2" s="314"/>
      <c r="K2" s="314"/>
      <c r="L2" s="314"/>
    </row>
    <row r="3" spans="1:12" s="160" customFormat="1" ht="37.5" customHeight="1" x14ac:dyDescent="0.3">
      <c r="A3" s="1725" t="s">
        <v>2435</v>
      </c>
      <c r="B3" s="1725"/>
      <c r="C3" s="1725"/>
      <c r="D3" s="1725"/>
      <c r="E3" s="1725"/>
      <c r="F3" s="1725"/>
      <c r="G3" s="1725"/>
      <c r="H3" s="1725"/>
      <c r="I3" s="1486"/>
      <c r="J3" s="1486"/>
      <c r="K3" s="1486"/>
      <c r="L3" s="1486"/>
    </row>
    <row r="4" spans="1:12" ht="21" customHeight="1" thickBot="1" x14ac:dyDescent="0.35">
      <c r="A4" s="2552" t="s">
        <v>2443</v>
      </c>
      <c r="B4" s="2552"/>
      <c r="C4" s="2552"/>
      <c r="D4" s="2552"/>
      <c r="E4" s="2552"/>
      <c r="F4" s="2552"/>
      <c r="G4" s="2552"/>
      <c r="H4" s="2552"/>
      <c r="I4" s="174"/>
      <c r="J4" s="174"/>
      <c r="K4" s="174"/>
      <c r="L4" s="174"/>
    </row>
    <row r="5" spans="1:12" s="164" customFormat="1" ht="37.35" customHeight="1" x14ac:dyDescent="0.3">
      <c r="A5" s="2564" t="s">
        <v>2389</v>
      </c>
      <c r="B5" s="2556" t="s">
        <v>1435</v>
      </c>
      <c r="C5" s="1734" t="s">
        <v>2390</v>
      </c>
      <c r="D5" s="1734"/>
      <c r="E5" s="1734"/>
      <c r="F5" s="1734" t="s">
        <v>2391</v>
      </c>
      <c r="G5" s="1734"/>
      <c r="H5" s="2557"/>
      <c r="I5" s="1488"/>
      <c r="J5" s="1488"/>
      <c r="K5" s="1488"/>
      <c r="L5" s="1488"/>
    </row>
    <row r="6" spans="1:12" s="164" customFormat="1" ht="37.35" customHeight="1" thickBot="1" x14ac:dyDescent="0.35">
      <c r="A6" s="2565"/>
      <c r="B6" s="2570"/>
      <c r="C6" s="1489" t="s">
        <v>1039</v>
      </c>
      <c r="D6" s="1489" t="s">
        <v>1105</v>
      </c>
      <c r="E6" s="1489" t="s">
        <v>1106</v>
      </c>
      <c r="F6" s="1489" t="s">
        <v>1039</v>
      </c>
      <c r="G6" s="1489" t="s">
        <v>1105</v>
      </c>
      <c r="H6" s="2488" t="s">
        <v>1106</v>
      </c>
      <c r="I6" s="1488"/>
      <c r="J6" s="1488"/>
      <c r="K6" s="1488"/>
      <c r="L6" s="1488"/>
    </row>
    <row r="7" spans="1:12" s="164" customFormat="1" ht="43.5" customHeight="1" x14ac:dyDescent="0.3">
      <c r="A7" s="2563" t="s">
        <v>2049</v>
      </c>
      <c r="B7" s="2566">
        <f>C7+F7</f>
        <v>0</v>
      </c>
      <c r="C7" s="2567">
        <f>SUM(D7:E7)</f>
        <v>0</v>
      </c>
      <c r="D7" s="2568">
        <v>0</v>
      </c>
      <c r="E7" s="2568">
        <v>0</v>
      </c>
      <c r="F7" s="2567">
        <f>SUM(G7:H7)</f>
        <v>0</v>
      </c>
      <c r="G7" s="2568">
        <v>0</v>
      </c>
      <c r="H7" s="2569">
        <v>0</v>
      </c>
      <c r="I7" s="1488"/>
      <c r="J7" s="1488"/>
      <c r="K7" s="1488"/>
      <c r="L7" s="1488"/>
    </row>
    <row r="8" spans="1:12" s="164" customFormat="1" ht="43.95" customHeight="1" x14ac:dyDescent="0.3">
      <c r="A8" s="2491" t="s">
        <v>2397</v>
      </c>
      <c r="B8" s="2553">
        <f t="shared" ref="B8:B10" si="0">C8+F8</f>
        <v>0</v>
      </c>
      <c r="C8" s="2554">
        <f t="shared" ref="C8:C10" si="1">SUM(D8:E8)</f>
        <v>0</v>
      </c>
      <c r="D8" s="2555">
        <v>0</v>
      </c>
      <c r="E8" s="2555">
        <v>0</v>
      </c>
      <c r="F8" s="2554">
        <f t="shared" ref="F8:F10" si="2">SUM(G8:H8)</f>
        <v>0</v>
      </c>
      <c r="G8" s="2555">
        <v>0</v>
      </c>
      <c r="H8" s="2558">
        <v>0</v>
      </c>
      <c r="I8" s="1488"/>
      <c r="J8" s="1488"/>
      <c r="K8" s="1488"/>
      <c r="L8" s="1488"/>
    </row>
    <row r="9" spans="1:12" s="164" customFormat="1" ht="43.95" customHeight="1" x14ac:dyDescent="0.3">
      <c r="A9" s="2491" t="s">
        <v>2398</v>
      </c>
      <c r="B9" s="2553">
        <f t="shared" si="0"/>
        <v>0</v>
      </c>
      <c r="C9" s="2554">
        <f t="shared" si="1"/>
        <v>0</v>
      </c>
      <c r="D9" s="2555">
        <v>0</v>
      </c>
      <c r="E9" s="2555">
        <v>0</v>
      </c>
      <c r="F9" s="2554">
        <f t="shared" si="2"/>
        <v>0</v>
      </c>
      <c r="G9" s="2555">
        <v>0</v>
      </c>
      <c r="H9" s="2558">
        <v>0</v>
      </c>
      <c r="I9" s="1488"/>
      <c r="J9" s="1488"/>
      <c r="K9" s="1488"/>
      <c r="L9" s="1488"/>
    </row>
    <row r="10" spans="1:12" s="164" customFormat="1" ht="43.95" customHeight="1" thickBot="1" x14ac:dyDescent="0.35">
      <c r="A10" s="2492" t="s">
        <v>2399</v>
      </c>
      <c r="B10" s="2559">
        <f t="shared" si="0"/>
        <v>0</v>
      </c>
      <c r="C10" s="2560">
        <f t="shared" si="1"/>
        <v>0</v>
      </c>
      <c r="D10" s="2561">
        <v>0</v>
      </c>
      <c r="E10" s="2561">
        <v>0</v>
      </c>
      <c r="F10" s="2560">
        <f t="shared" si="2"/>
        <v>0</v>
      </c>
      <c r="G10" s="2561">
        <v>0</v>
      </c>
      <c r="H10" s="2562">
        <v>0</v>
      </c>
      <c r="I10" s="1488"/>
      <c r="J10" s="1488"/>
      <c r="K10" s="1488"/>
      <c r="L10" s="1488"/>
    </row>
    <row r="11" spans="1:12" ht="24.75" customHeight="1" x14ac:dyDescent="0.3">
      <c r="A11" s="165" t="s">
        <v>973</v>
      </c>
      <c r="B11" s="400" t="s">
        <v>974</v>
      </c>
      <c r="C11" s="174"/>
      <c r="D11" s="400" t="s">
        <v>1015</v>
      </c>
      <c r="E11" s="174"/>
      <c r="F11" s="168" t="s">
        <v>975</v>
      </c>
      <c r="G11" s="174"/>
      <c r="H11" s="1539"/>
      <c r="I11" s="174"/>
      <c r="J11" s="174"/>
      <c r="K11" s="174"/>
      <c r="L11" s="174"/>
    </row>
    <row r="12" spans="1:12" ht="12.75" customHeight="1" x14ac:dyDescent="0.3">
      <c r="A12" s="174"/>
      <c r="B12" s="174"/>
      <c r="C12" s="174"/>
      <c r="D12" s="1494" t="s">
        <v>1016</v>
      </c>
      <c r="E12" s="174"/>
      <c r="F12" s="174"/>
      <c r="G12" s="1720"/>
      <c r="H12" s="1720"/>
      <c r="I12" s="174"/>
      <c r="J12" s="174"/>
      <c r="K12" s="174"/>
      <c r="L12" s="174"/>
    </row>
    <row r="13" spans="1:12" ht="16.2" x14ac:dyDescent="0.3">
      <c r="A13" s="173"/>
      <c r="B13" s="174"/>
      <c r="C13" s="174"/>
      <c r="D13" s="1493"/>
      <c r="E13" s="174"/>
      <c r="F13" s="1799" t="s">
        <v>2308</v>
      </c>
      <c r="G13" s="1799"/>
      <c r="H13" s="1799"/>
      <c r="I13" s="174"/>
      <c r="J13" s="174"/>
      <c r="K13" s="174"/>
      <c r="L13" s="174"/>
    </row>
    <row r="14" spans="1:12" ht="35.25" customHeight="1" x14ac:dyDescent="0.3">
      <c r="A14" s="1727" t="s">
        <v>1162</v>
      </c>
      <c r="B14" s="1727"/>
      <c r="C14" s="1727"/>
      <c r="D14" s="1727"/>
      <c r="E14" s="1727"/>
      <c r="F14" s="1727"/>
      <c r="G14" s="1727"/>
      <c r="H14" s="1727"/>
      <c r="I14" s="174"/>
      <c r="J14" s="174"/>
      <c r="K14" s="174"/>
      <c r="L14" s="174"/>
    </row>
    <row r="15" spans="1:12" ht="16.2" x14ac:dyDescent="0.3">
      <c r="A15" s="1774" t="s">
        <v>2436</v>
      </c>
      <c r="B15" s="1726"/>
      <c r="C15" s="1726"/>
      <c r="D15" s="1726"/>
      <c r="E15" s="1726"/>
      <c r="F15" s="1726"/>
      <c r="G15" s="1726"/>
      <c r="H15" s="1726"/>
      <c r="I15" s="1726"/>
      <c r="J15" s="1726"/>
      <c r="K15" s="1726"/>
      <c r="L15" s="1726"/>
    </row>
    <row r="16" spans="1:12" ht="17.399999999999999" customHeight="1" x14ac:dyDescent="0.3">
      <c r="A16" s="174" t="s">
        <v>2434</v>
      </c>
      <c r="B16" s="174"/>
      <c r="C16" s="174"/>
      <c r="D16" s="174"/>
      <c r="E16" s="174"/>
      <c r="F16" s="174"/>
      <c r="G16" s="174"/>
      <c r="H16" s="174"/>
      <c r="I16" s="174"/>
      <c r="J16" s="174"/>
      <c r="K16" s="174"/>
      <c r="L16" s="174"/>
    </row>
    <row r="17" spans="1:12" ht="21.75" customHeight="1" x14ac:dyDescent="0.3">
      <c r="A17" s="174"/>
      <c r="B17" s="174"/>
      <c r="C17" s="174"/>
      <c r="D17" s="1493"/>
      <c r="E17" s="174"/>
      <c r="F17" s="174"/>
      <c r="G17" s="174"/>
      <c r="H17" s="174"/>
      <c r="I17" s="174"/>
      <c r="J17" s="174"/>
      <c r="K17" s="174"/>
      <c r="L17" s="174"/>
    </row>
    <row r="18" spans="1:12" ht="21" customHeight="1" x14ac:dyDescent="0.4">
      <c r="A18" s="175"/>
      <c r="B18" s="175"/>
      <c r="C18" s="175"/>
      <c r="D18" s="176"/>
      <c r="E18" s="175"/>
      <c r="F18" s="175"/>
      <c r="G18" s="175"/>
    </row>
    <row r="19" spans="1:12" ht="21" customHeight="1" x14ac:dyDescent="0.4">
      <c r="A19" s="175"/>
      <c r="B19" s="175"/>
      <c r="C19" s="175"/>
      <c r="D19" s="176"/>
      <c r="E19" s="175"/>
      <c r="F19" s="175"/>
      <c r="G19" s="175"/>
    </row>
    <row r="20" spans="1:12" ht="21" customHeight="1" x14ac:dyDescent="0.4">
      <c r="A20" s="175"/>
      <c r="B20" s="175"/>
      <c r="C20" s="175"/>
      <c r="D20" s="176"/>
      <c r="E20" s="175"/>
      <c r="F20" s="175"/>
      <c r="G20" s="175"/>
    </row>
    <row r="21" spans="1:12" ht="21" customHeight="1" x14ac:dyDescent="0.4">
      <c r="A21" s="175"/>
      <c r="B21" s="175"/>
      <c r="C21" s="175"/>
      <c r="D21" s="176"/>
      <c r="E21" s="175"/>
      <c r="F21" s="175"/>
      <c r="G21" s="175"/>
    </row>
    <row r="22" spans="1:12" ht="21" customHeight="1" x14ac:dyDescent="0.4">
      <c r="A22" s="175"/>
      <c r="B22" s="175"/>
      <c r="C22" s="175"/>
      <c r="D22" s="176"/>
      <c r="E22" s="175"/>
      <c r="F22" s="175"/>
      <c r="G22" s="175"/>
    </row>
    <row r="23" spans="1:12" ht="21" customHeight="1" x14ac:dyDescent="0.4">
      <c r="A23" s="175"/>
      <c r="B23" s="175"/>
      <c r="C23" s="175"/>
      <c r="D23" s="176"/>
      <c r="E23" s="175"/>
      <c r="F23" s="175"/>
      <c r="G23" s="175"/>
    </row>
    <row r="24" spans="1:12" ht="21" customHeight="1" x14ac:dyDescent="0.4">
      <c r="A24" s="175"/>
      <c r="B24" s="175"/>
      <c r="C24" s="175"/>
      <c r="D24" s="176"/>
      <c r="E24" s="175"/>
      <c r="F24" s="175"/>
      <c r="G24" s="175"/>
    </row>
    <row r="25" spans="1:12" ht="21" customHeight="1" x14ac:dyDescent="0.4">
      <c r="A25" s="175"/>
      <c r="B25" s="175"/>
      <c r="C25" s="175"/>
      <c r="D25" s="176"/>
      <c r="E25" s="175"/>
      <c r="F25" s="175"/>
      <c r="G25" s="175"/>
    </row>
    <row r="26" spans="1:12" ht="21" customHeight="1" x14ac:dyDescent="0.4">
      <c r="A26" s="175"/>
      <c r="B26" s="175"/>
      <c r="C26" s="175"/>
      <c r="D26" s="176"/>
      <c r="E26" s="175"/>
      <c r="F26" s="175"/>
      <c r="G26" s="175"/>
    </row>
    <row r="27" spans="1:12" ht="21" customHeight="1" x14ac:dyDescent="0.4">
      <c r="A27" s="175"/>
      <c r="B27" s="175"/>
      <c r="C27" s="175"/>
      <c r="D27" s="176"/>
      <c r="E27" s="175"/>
    </row>
    <row r="28" spans="1:12" ht="21" customHeight="1" x14ac:dyDescent="0.4">
      <c r="A28" s="175"/>
      <c r="B28" s="175"/>
      <c r="C28" s="175"/>
      <c r="D28" s="176"/>
      <c r="E28" s="175"/>
    </row>
    <row r="29" spans="1:12" ht="21" customHeight="1" x14ac:dyDescent="0.4">
      <c r="A29" s="175"/>
      <c r="B29" s="175"/>
      <c r="C29" s="175"/>
      <c r="D29" s="176"/>
      <c r="E29" s="175"/>
    </row>
    <row r="30" spans="1:12" ht="21" customHeight="1" x14ac:dyDescent="0.4">
      <c r="A30" s="175"/>
      <c r="B30" s="175"/>
      <c r="C30" s="175"/>
      <c r="D30" s="176"/>
      <c r="E30" s="175"/>
    </row>
    <row r="31" spans="1:12" ht="21" customHeight="1" x14ac:dyDescent="0.4">
      <c r="A31" s="175"/>
      <c r="B31" s="175"/>
      <c r="C31" s="175"/>
      <c r="D31" s="176"/>
      <c r="E31" s="175"/>
    </row>
    <row r="32" spans="1:12"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BreakPreview" zoomScale="85" zoomScaleNormal="100" zoomScaleSheetLayoutView="85" workbookViewId="0">
      <selection activeCell="A14" sqref="A14:H14"/>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12" s="155" customFormat="1" ht="21" customHeight="1" x14ac:dyDescent="0.3">
      <c r="A1" s="153" t="s">
        <v>1095</v>
      </c>
      <c r="B1" s="306"/>
      <c r="C1" s="314"/>
      <c r="D1" s="306"/>
      <c r="E1" s="314"/>
      <c r="F1" s="153" t="s">
        <v>878</v>
      </c>
      <c r="G1" s="1747" t="s">
        <v>2430</v>
      </c>
      <c r="H1" s="1748"/>
      <c r="I1" s="147" t="s">
        <v>880</v>
      </c>
      <c r="J1" s="314"/>
      <c r="K1" s="314"/>
      <c r="L1" s="314"/>
    </row>
    <row r="2" spans="1:12" s="155" customFormat="1" ht="21" customHeight="1" x14ac:dyDescent="0.3">
      <c r="A2" s="153" t="s">
        <v>2384</v>
      </c>
      <c r="B2" s="156" t="s">
        <v>2431</v>
      </c>
      <c r="C2" s="314"/>
      <c r="D2" s="311"/>
      <c r="E2" s="156"/>
      <c r="F2" s="153" t="s">
        <v>1163</v>
      </c>
      <c r="G2" s="1721" t="s">
        <v>1164</v>
      </c>
      <c r="H2" s="1721"/>
      <c r="I2" s="314"/>
      <c r="J2" s="314"/>
      <c r="K2" s="314"/>
      <c r="L2" s="314"/>
    </row>
    <row r="3" spans="1:12" s="160" customFormat="1" ht="37.5" customHeight="1" x14ac:dyDescent="0.3">
      <c r="A3" s="1725" t="s">
        <v>2435</v>
      </c>
      <c r="B3" s="1725"/>
      <c r="C3" s="1725"/>
      <c r="D3" s="1725"/>
      <c r="E3" s="1725"/>
      <c r="F3" s="1725"/>
      <c r="G3" s="1725"/>
      <c r="H3" s="1725"/>
      <c r="I3" s="1486"/>
      <c r="J3" s="1486"/>
      <c r="K3" s="1486"/>
      <c r="L3" s="1486"/>
    </row>
    <row r="4" spans="1:12" ht="21" customHeight="1" thickBot="1" x14ac:dyDescent="0.35">
      <c r="A4" s="2552" t="s">
        <v>2451</v>
      </c>
      <c r="B4" s="2552"/>
      <c r="C4" s="2552"/>
      <c r="D4" s="2552"/>
      <c r="E4" s="2552"/>
      <c r="F4" s="2552"/>
      <c r="G4" s="2552"/>
      <c r="H4" s="2552"/>
      <c r="I4" s="174"/>
      <c r="J4" s="174"/>
      <c r="K4" s="174"/>
      <c r="L4" s="174"/>
    </row>
    <row r="5" spans="1:12" s="164" customFormat="1" ht="37.35" customHeight="1" x14ac:dyDescent="0.3">
      <c r="A5" s="2564" t="s">
        <v>2389</v>
      </c>
      <c r="B5" s="2556" t="s">
        <v>1435</v>
      </c>
      <c r="C5" s="1734" t="s">
        <v>2390</v>
      </c>
      <c r="D5" s="1734"/>
      <c r="E5" s="1734"/>
      <c r="F5" s="1734" t="s">
        <v>2391</v>
      </c>
      <c r="G5" s="1734"/>
      <c r="H5" s="2557"/>
      <c r="I5" s="1488"/>
      <c r="J5" s="1488"/>
      <c r="K5" s="1488"/>
      <c r="L5" s="1488"/>
    </row>
    <row r="6" spans="1:12" s="164" customFormat="1" ht="37.35" customHeight="1" thickBot="1" x14ac:dyDescent="0.35">
      <c r="A6" s="2565"/>
      <c r="B6" s="2570"/>
      <c r="C6" s="1489" t="s">
        <v>1039</v>
      </c>
      <c r="D6" s="1489" t="s">
        <v>1105</v>
      </c>
      <c r="E6" s="1489" t="s">
        <v>1106</v>
      </c>
      <c r="F6" s="1489" t="s">
        <v>1039</v>
      </c>
      <c r="G6" s="1489" t="s">
        <v>1105</v>
      </c>
      <c r="H6" s="2488" t="s">
        <v>1106</v>
      </c>
      <c r="I6" s="1488"/>
      <c r="J6" s="1488"/>
      <c r="K6" s="1488"/>
      <c r="L6" s="1488"/>
    </row>
    <row r="7" spans="1:12" s="164" customFormat="1" ht="43.5" customHeight="1" x14ac:dyDescent="0.3">
      <c r="A7" s="2563" t="s">
        <v>2049</v>
      </c>
      <c r="B7" s="2566">
        <f>C7+F7</f>
        <v>0</v>
      </c>
      <c r="C7" s="2567">
        <f>SUM(D7:E7)</f>
        <v>0</v>
      </c>
      <c r="D7" s="2568">
        <v>0</v>
      </c>
      <c r="E7" s="2568">
        <v>0</v>
      </c>
      <c r="F7" s="2567">
        <f>SUM(G7:H7)</f>
        <v>0</v>
      </c>
      <c r="G7" s="2568">
        <v>0</v>
      </c>
      <c r="H7" s="2569">
        <v>0</v>
      </c>
      <c r="I7" s="1488"/>
      <c r="J7" s="1488"/>
      <c r="K7" s="1488"/>
      <c r="L7" s="1488"/>
    </row>
    <row r="8" spans="1:12" s="164" customFormat="1" ht="43.95" customHeight="1" x14ac:dyDescent="0.3">
      <c r="A8" s="2491" t="s">
        <v>2397</v>
      </c>
      <c r="B8" s="2553">
        <f t="shared" ref="B8:B10" si="0">C8+F8</f>
        <v>0</v>
      </c>
      <c r="C8" s="2554">
        <f t="shared" ref="C8:C10" si="1">SUM(D8:E8)</f>
        <v>0</v>
      </c>
      <c r="D8" s="2555">
        <v>0</v>
      </c>
      <c r="E8" s="2555">
        <v>0</v>
      </c>
      <c r="F8" s="2554">
        <f t="shared" ref="F8:F10" si="2">SUM(G8:H8)</f>
        <v>0</v>
      </c>
      <c r="G8" s="2555">
        <v>0</v>
      </c>
      <c r="H8" s="2558">
        <v>0</v>
      </c>
      <c r="I8" s="1488"/>
      <c r="J8" s="1488"/>
      <c r="K8" s="1488"/>
      <c r="L8" s="1488"/>
    </row>
    <row r="9" spans="1:12" s="164" customFormat="1" ht="43.95" customHeight="1" x14ac:dyDescent="0.3">
      <c r="A9" s="2491" t="s">
        <v>2398</v>
      </c>
      <c r="B9" s="2553">
        <f t="shared" si="0"/>
        <v>0</v>
      </c>
      <c r="C9" s="2554">
        <f t="shared" si="1"/>
        <v>0</v>
      </c>
      <c r="D9" s="2555">
        <v>0</v>
      </c>
      <c r="E9" s="2555">
        <v>0</v>
      </c>
      <c r="F9" s="2554">
        <f t="shared" si="2"/>
        <v>0</v>
      </c>
      <c r="G9" s="2555">
        <v>0</v>
      </c>
      <c r="H9" s="2558">
        <v>0</v>
      </c>
      <c r="I9" s="1488"/>
      <c r="J9" s="1488"/>
      <c r="K9" s="1488"/>
      <c r="L9" s="1488"/>
    </row>
    <row r="10" spans="1:12" s="164" customFormat="1" ht="43.95" customHeight="1" thickBot="1" x14ac:dyDescent="0.35">
      <c r="A10" s="2492" t="s">
        <v>2399</v>
      </c>
      <c r="B10" s="2559">
        <f t="shared" si="0"/>
        <v>0</v>
      </c>
      <c r="C10" s="2560">
        <f t="shared" si="1"/>
        <v>0</v>
      </c>
      <c r="D10" s="2561">
        <v>0</v>
      </c>
      <c r="E10" s="2561">
        <v>0</v>
      </c>
      <c r="F10" s="2560">
        <f t="shared" si="2"/>
        <v>0</v>
      </c>
      <c r="G10" s="2561">
        <v>0</v>
      </c>
      <c r="H10" s="2562">
        <v>0</v>
      </c>
      <c r="I10" s="1488"/>
      <c r="J10" s="1488"/>
      <c r="K10" s="1488"/>
      <c r="L10" s="1488"/>
    </row>
    <row r="11" spans="1:12" ht="24.75" customHeight="1" x14ac:dyDescent="0.3">
      <c r="A11" s="165" t="s">
        <v>973</v>
      </c>
      <c r="B11" s="400" t="s">
        <v>974</v>
      </c>
      <c r="C11" s="174"/>
      <c r="D11" s="400" t="s">
        <v>1015</v>
      </c>
      <c r="E11" s="174"/>
      <c r="F11" s="168" t="s">
        <v>975</v>
      </c>
      <c r="G11" s="174"/>
      <c r="H11" s="1539"/>
      <c r="I11" s="174"/>
      <c r="J11" s="174"/>
      <c r="K11" s="174"/>
      <c r="L11" s="174"/>
    </row>
    <row r="12" spans="1:12" ht="12.75" customHeight="1" x14ac:dyDescent="0.3">
      <c r="A12" s="174"/>
      <c r="B12" s="174"/>
      <c r="C12" s="174"/>
      <c r="D12" s="1494" t="s">
        <v>1016</v>
      </c>
      <c r="E12" s="174"/>
      <c r="F12" s="174"/>
      <c r="G12" s="1720"/>
      <c r="H12" s="1720"/>
      <c r="I12" s="174"/>
      <c r="J12" s="174"/>
      <c r="K12" s="174"/>
      <c r="L12" s="174"/>
    </row>
    <row r="13" spans="1:12" ht="16.2" x14ac:dyDescent="0.3">
      <c r="A13" s="173"/>
      <c r="B13" s="174"/>
      <c r="C13" s="174"/>
      <c r="D13" s="1493"/>
      <c r="E13" s="174"/>
      <c r="F13" s="1799" t="s">
        <v>2456</v>
      </c>
      <c r="G13" s="1799"/>
      <c r="H13" s="1799"/>
      <c r="I13" s="174"/>
      <c r="J13" s="174"/>
      <c r="K13" s="174"/>
      <c r="L13" s="174"/>
    </row>
    <row r="14" spans="1:12" ht="35.25" customHeight="1" x14ac:dyDescent="0.3">
      <c r="A14" s="1727" t="s">
        <v>1162</v>
      </c>
      <c r="B14" s="1727"/>
      <c r="C14" s="1727"/>
      <c r="D14" s="1727"/>
      <c r="E14" s="1727"/>
      <c r="F14" s="1727"/>
      <c r="G14" s="1727"/>
      <c r="H14" s="1727"/>
      <c r="I14" s="174"/>
      <c r="J14" s="174"/>
      <c r="K14" s="174"/>
      <c r="L14" s="174"/>
    </row>
    <row r="15" spans="1:12" ht="16.2" x14ac:dyDescent="0.3">
      <c r="A15" s="1774" t="s">
        <v>2436</v>
      </c>
      <c r="B15" s="1726"/>
      <c r="C15" s="1726"/>
      <c r="D15" s="1726"/>
      <c r="E15" s="1726"/>
      <c r="F15" s="1726"/>
      <c r="G15" s="1726"/>
      <c r="H15" s="1726"/>
      <c r="I15" s="1726"/>
      <c r="J15" s="1726"/>
      <c r="K15" s="1726"/>
      <c r="L15" s="1726"/>
    </row>
    <row r="16" spans="1:12" ht="17.399999999999999" customHeight="1" x14ac:dyDescent="0.3">
      <c r="A16" s="174" t="s">
        <v>2434</v>
      </c>
      <c r="B16" s="174"/>
      <c r="C16" s="174"/>
      <c r="D16" s="174"/>
      <c r="E16" s="174"/>
      <c r="F16" s="174"/>
      <c r="G16" s="174"/>
      <c r="H16" s="174"/>
      <c r="I16" s="174"/>
      <c r="J16" s="174"/>
      <c r="K16" s="174"/>
      <c r="L16" s="174"/>
    </row>
    <row r="17" spans="1:12" ht="21.75" customHeight="1" x14ac:dyDescent="0.3">
      <c r="A17" s="174"/>
      <c r="B17" s="174"/>
      <c r="C17" s="174"/>
      <c r="D17" s="1493"/>
      <c r="E17" s="174"/>
      <c r="F17" s="174"/>
      <c r="G17" s="174"/>
      <c r="H17" s="174"/>
      <c r="I17" s="174"/>
      <c r="J17" s="174"/>
      <c r="K17" s="174"/>
      <c r="L17" s="174"/>
    </row>
    <row r="18" spans="1:12" ht="21" customHeight="1" x14ac:dyDescent="0.4">
      <c r="A18" s="175"/>
      <c r="B18" s="175"/>
      <c r="C18" s="175"/>
      <c r="D18" s="176"/>
      <c r="E18" s="175"/>
      <c r="F18" s="175"/>
      <c r="G18" s="175"/>
    </row>
    <row r="19" spans="1:12" ht="21" customHeight="1" x14ac:dyDescent="0.4">
      <c r="A19" s="175"/>
      <c r="B19" s="175"/>
      <c r="C19" s="175"/>
      <c r="D19" s="176"/>
      <c r="E19" s="175"/>
      <c r="F19" s="175"/>
      <c r="G19" s="175"/>
    </row>
    <row r="20" spans="1:12" ht="21" customHeight="1" x14ac:dyDescent="0.4">
      <c r="A20" s="175"/>
      <c r="B20" s="175"/>
      <c r="C20" s="175"/>
      <c r="D20" s="176"/>
      <c r="E20" s="175"/>
      <c r="F20" s="175"/>
      <c r="G20" s="175"/>
    </row>
    <row r="21" spans="1:12" ht="21" customHeight="1" x14ac:dyDescent="0.4">
      <c r="A21" s="175"/>
      <c r="B21" s="175"/>
      <c r="C21" s="175"/>
      <c r="D21" s="176"/>
      <c r="E21" s="175"/>
      <c r="F21" s="175"/>
      <c r="G21" s="175"/>
    </row>
    <row r="22" spans="1:12" ht="21" customHeight="1" x14ac:dyDescent="0.4">
      <c r="A22" s="175"/>
      <c r="B22" s="175"/>
      <c r="C22" s="175"/>
      <c r="D22" s="176"/>
      <c r="E22" s="175"/>
      <c r="F22" s="175"/>
      <c r="G22" s="175"/>
    </row>
    <row r="23" spans="1:12" ht="21" customHeight="1" x14ac:dyDescent="0.4">
      <c r="A23" s="175"/>
      <c r="B23" s="175"/>
      <c r="C23" s="175"/>
      <c r="D23" s="176"/>
      <c r="E23" s="175"/>
      <c r="F23" s="175"/>
      <c r="G23" s="175"/>
    </row>
    <row r="24" spans="1:12" ht="21" customHeight="1" x14ac:dyDescent="0.4">
      <c r="A24" s="175"/>
      <c r="B24" s="175"/>
      <c r="C24" s="175"/>
      <c r="D24" s="176"/>
      <c r="E24" s="175"/>
      <c r="F24" s="175"/>
      <c r="G24" s="175"/>
    </row>
    <row r="25" spans="1:12" ht="21" customHeight="1" x14ac:dyDescent="0.4">
      <c r="A25" s="175"/>
      <c r="B25" s="175"/>
      <c r="C25" s="175"/>
      <c r="D25" s="176"/>
      <c r="E25" s="175"/>
      <c r="F25" s="175"/>
      <c r="G25" s="175"/>
    </row>
    <row r="26" spans="1:12" ht="21" customHeight="1" x14ac:dyDescent="0.4">
      <c r="A26" s="175"/>
      <c r="B26" s="175"/>
      <c r="C26" s="175"/>
      <c r="D26" s="176"/>
      <c r="E26" s="175"/>
      <c r="F26" s="175"/>
      <c r="G26" s="175"/>
    </row>
    <row r="27" spans="1:12" ht="21" customHeight="1" x14ac:dyDescent="0.4">
      <c r="A27" s="175"/>
      <c r="B27" s="175"/>
      <c r="C27" s="175"/>
      <c r="D27" s="176"/>
      <c r="E27" s="175"/>
    </row>
    <row r="28" spans="1:12" ht="21" customHeight="1" x14ac:dyDescent="0.4">
      <c r="A28" s="175"/>
      <c r="B28" s="175"/>
      <c r="C28" s="175"/>
      <c r="D28" s="176"/>
      <c r="E28" s="175"/>
    </row>
    <row r="29" spans="1:12" ht="21" customHeight="1" x14ac:dyDescent="0.4">
      <c r="A29" s="175"/>
      <c r="B29" s="175"/>
      <c r="C29" s="175"/>
      <c r="D29" s="176"/>
      <c r="E29" s="175"/>
    </row>
    <row r="30" spans="1:12" ht="21" customHeight="1" x14ac:dyDescent="0.4">
      <c r="A30" s="175"/>
      <c r="B30" s="175"/>
      <c r="C30" s="175"/>
      <c r="D30" s="176"/>
      <c r="E30" s="175"/>
    </row>
    <row r="31" spans="1:12" ht="21" customHeight="1" x14ac:dyDescent="0.4">
      <c r="A31" s="175"/>
      <c r="B31" s="175"/>
      <c r="C31" s="175"/>
      <c r="D31" s="176"/>
      <c r="E31" s="175"/>
    </row>
    <row r="32" spans="1:12"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zoomScaleNormal="100" workbookViewId="0">
      <selection activeCell="I1" sqref="I1"/>
    </sheetView>
  </sheetViews>
  <sheetFormatPr defaultColWidth="9" defaultRowHeight="15.6" x14ac:dyDescent="0.3"/>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x14ac:dyDescent="0.3">
      <c r="A1" s="159" t="s">
        <v>1166</v>
      </c>
      <c r="B1" s="154"/>
      <c r="D1" s="154"/>
      <c r="F1" s="159" t="s">
        <v>1167</v>
      </c>
      <c r="G1" s="1802" t="s">
        <v>1140</v>
      </c>
      <c r="H1" s="1803"/>
      <c r="I1" s="147" t="s">
        <v>880</v>
      </c>
    </row>
    <row r="2" spans="1:9" s="155" customFormat="1" ht="21" customHeight="1" x14ac:dyDescent="0.3">
      <c r="A2" s="159" t="s">
        <v>1168</v>
      </c>
      <c r="B2" s="177" t="s">
        <v>1169</v>
      </c>
      <c r="D2" s="157"/>
      <c r="E2" s="158"/>
      <c r="F2" s="159" t="s">
        <v>1170</v>
      </c>
      <c r="G2" s="1794" t="s">
        <v>1171</v>
      </c>
      <c r="H2" s="1794"/>
    </row>
    <row r="3" spans="1:9" s="160" customFormat="1" ht="37.5" customHeight="1" x14ac:dyDescent="0.3">
      <c r="A3" s="1804" t="s">
        <v>1172</v>
      </c>
      <c r="B3" s="1805"/>
      <c r="C3" s="1805"/>
      <c r="D3" s="1805"/>
      <c r="E3" s="1805"/>
      <c r="F3" s="1805"/>
      <c r="G3" s="1805"/>
      <c r="H3" s="1805"/>
    </row>
    <row r="4" spans="1:9" ht="21" customHeight="1" thickBot="1" x14ac:dyDescent="0.35">
      <c r="A4" s="1806" t="s">
        <v>2161</v>
      </c>
      <c r="B4" s="1807"/>
      <c r="C4" s="1807"/>
      <c r="D4" s="1807"/>
      <c r="E4" s="1807"/>
      <c r="F4" s="1807"/>
      <c r="G4" s="1807"/>
      <c r="H4" s="1807"/>
    </row>
    <row r="5" spans="1:9" s="164" customFormat="1" ht="37.35" customHeight="1" thickBot="1" x14ac:dyDescent="0.35">
      <c r="A5" s="1798" t="s">
        <v>1173</v>
      </c>
      <c r="B5" s="1798" t="s">
        <v>1174</v>
      </c>
      <c r="C5" s="1798" t="s">
        <v>1175</v>
      </c>
      <c r="D5" s="1798"/>
      <c r="E5" s="1798"/>
      <c r="F5" s="1798" t="s">
        <v>1176</v>
      </c>
      <c r="G5" s="1798"/>
      <c r="H5" s="1798"/>
    </row>
    <row r="6" spans="1:9" s="164" customFormat="1" ht="37.35" customHeight="1" thickBot="1" x14ac:dyDescent="0.35">
      <c r="A6" s="1798"/>
      <c r="B6" s="1798"/>
      <c r="C6" s="163" t="s">
        <v>1177</v>
      </c>
      <c r="D6" s="163" t="s">
        <v>1178</v>
      </c>
      <c r="E6" s="163" t="s">
        <v>1179</v>
      </c>
      <c r="F6" s="163" t="s">
        <v>1177</v>
      </c>
      <c r="G6" s="163" t="s">
        <v>1180</v>
      </c>
      <c r="H6" s="163" t="s">
        <v>1179</v>
      </c>
    </row>
    <row r="7" spans="1:9" s="164" customFormat="1" ht="43.5" customHeight="1" thickBot="1" x14ac:dyDescent="0.35">
      <c r="A7" s="163" t="s">
        <v>1181</v>
      </c>
      <c r="B7" s="1208">
        <f>C7+F7</f>
        <v>0</v>
      </c>
      <c r="C7" s="1208">
        <f>SUM(D7:E7)</f>
        <v>0</v>
      </c>
      <c r="D7" s="1206">
        <v>0</v>
      </c>
      <c r="E7" s="1206">
        <v>0</v>
      </c>
      <c r="F7" s="1208">
        <f>SUM(G7:H7)</f>
        <v>0</v>
      </c>
      <c r="G7" s="1206">
        <v>0</v>
      </c>
      <c r="H7" s="1206">
        <v>0</v>
      </c>
    </row>
    <row r="8" spans="1:9" s="164" customFormat="1" ht="43.95" customHeight="1" thickBot="1" x14ac:dyDescent="0.35">
      <c r="A8" s="163" t="s">
        <v>1182</v>
      </c>
      <c r="B8" s="1208">
        <f t="shared" ref="B8:B10" si="0">C8+F8</f>
        <v>0</v>
      </c>
      <c r="C8" s="1208">
        <f t="shared" ref="C8:C10" si="1">SUM(D8:E8)</f>
        <v>0</v>
      </c>
      <c r="D8" s="1207">
        <v>0</v>
      </c>
      <c r="E8" s="1207">
        <v>0</v>
      </c>
      <c r="F8" s="1208">
        <f t="shared" ref="F8:F10" si="2">SUM(G8:H8)</f>
        <v>0</v>
      </c>
      <c r="G8" s="1207">
        <v>0</v>
      </c>
      <c r="H8" s="1207">
        <v>0</v>
      </c>
    </row>
    <row r="9" spans="1:9" s="164" customFormat="1" ht="43.95" customHeight="1" thickBot="1" x14ac:dyDescent="0.35">
      <c r="A9" s="163" t="s">
        <v>1183</v>
      </c>
      <c r="B9" s="1208">
        <f t="shared" si="0"/>
        <v>0</v>
      </c>
      <c r="C9" s="1208">
        <f t="shared" si="1"/>
        <v>0</v>
      </c>
      <c r="D9" s="1207">
        <v>0</v>
      </c>
      <c r="E9" s="1207">
        <v>0</v>
      </c>
      <c r="F9" s="1208">
        <f t="shared" si="2"/>
        <v>0</v>
      </c>
      <c r="G9" s="1207">
        <v>0</v>
      </c>
      <c r="H9" s="1207">
        <v>0</v>
      </c>
    </row>
    <row r="10" spans="1:9" s="164" customFormat="1" ht="43.95" customHeight="1" thickBot="1" x14ac:dyDescent="0.35">
      <c r="A10" s="163" t="s">
        <v>1184</v>
      </c>
      <c r="B10" s="1208">
        <f t="shared" si="0"/>
        <v>0</v>
      </c>
      <c r="C10" s="1208">
        <f t="shared" si="1"/>
        <v>0</v>
      </c>
      <c r="D10" s="1206">
        <v>0</v>
      </c>
      <c r="E10" s="1206">
        <v>0</v>
      </c>
      <c r="F10" s="1208">
        <f t="shared" si="2"/>
        <v>0</v>
      </c>
      <c r="G10" s="1206">
        <v>0</v>
      </c>
      <c r="H10" s="1206">
        <v>0</v>
      </c>
    </row>
    <row r="11" spans="1:9" ht="24.75" customHeight="1" x14ac:dyDescent="0.3">
      <c r="A11" s="178" t="s">
        <v>1185</v>
      </c>
      <c r="B11" s="166"/>
      <c r="C11" s="166" t="s">
        <v>1186</v>
      </c>
      <c r="D11" s="166"/>
      <c r="E11" s="166" t="s">
        <v>1187</v>
      </c>
      <c r="F11" s="178"/>
      <c r="G11" s="179" t="s">
        <v>1188</v>
      </c>
      <c r="H11" s="169"/>
    </row>
    <row r="12" spans="1:9" ht="12.75" customHeight="1" x14ac:dyDescent="0.3">
      <c r="E12" s="180" t="s">
        <v>1189</v>
      </c>
      <c r="G12" s="1791"/>
      <c r="H12" s="1791"/>
    </row>
    <row r="13" spans="1:9" x14ac:dyDescent="0.3">
      <c r="A13" s="172"/>
      <c r="F13" s="1800" t="s">
        <v>2162</v>
      </c>
      <c r="G13" s="1801"/>
      <c r="H13" s="1801"/>
    </row>
    <row r="14" spans="1:9" ht="19.95" customHeight="1" x14ac:dyDescent="0.3">
      <c r="A14" s="1793" t="s">
        <v>1190</v>
      </c>
      <c r="B14" s="1793"/>
      <c r="C14" s="1793"/>
      <c r="D14" s="1793"/>
      <c r="E14" s="1793"/>
      <c r="F14" s="1793"/>
      <c r="G14" s="1793"/>
      <c r="H14" s="1793"/>
    </row>
    <row r="15" spans="1:9" ht="17.399999999999999" customHeight="1" x14ac:dyDescent="0.3">
      <c r="A15" s="1782" t="s">
        <v>1161</v>
      </c>
      <c r="B15" s="1782"/>
      <c r="C15" s="1782"/>
      <c r="D15" s="1782"/>
      <c r="E15" s="1782"/>
      <c r="F15" s="1782"/>
      <c r="G15" s="1782"/>
      <c r="H15" s="1782"/>
    </row>
    <row r="16" spans="1:9" ht="17.399999999999999" customHeight="1" x14ac:dyDescent="0.3">
      <c r="A16" s="1782" t="s">
        <v>1191</v>
      </c>
      <c r="B16" s="1782"/>
      <c r="C16" s="1782"/>
      <c r="D16" s="1782"/>
      <c r="E16" s="1782"/>
      <c r="F16" s="1782"/>
      <c r="G16" s="1782"/>
      <c r="H16" s="1782"/>
    </row>
    <row r="17" spans="1:7" ht="21.75" customHeight="1" x14ac:dyDescent="0.3"/>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x14ac:dyDescent="0.3"/>
  <cols>
    <col min="1" max="1" width="93.6640625" customWidth="1"/>
  </cols>
  <sheetData>
    <row r="1" spans="1:2" ht="19.8" x14ac:dyDescent="0.3">
      <c r="A1" s="12" t="s">
        <v>806</v>
      </c>
      <c r="B1" s="1" t="s">
        <v>15</v>
      </c>
    </row>
    <row r="2" spans="1:2" ht="19.8" x14ac:dyDescent="0.3">
      <c r="A2" s="13" t="s">
        <v>540</v>
      </c>
    </row>
    <row r="3" spans="1:2" ht="19.8" x14ac:dyDescent="0.3">
      <c r="A3" s="13" t="s">
        <v>256</v>
      </c>
    </row>
    <row r="4" spans="1:2" ht="19.8" x14ac:dyDescent="0.3">
      <c r="A4" s="14" t="s">
        <v>3</v>
      </c>
    </row>
    <row r="5" spans="1:2" ht="19.8" x14ac:dyDescent="0.3">
      <c r="A5" s="57" t="s">
        <v>803</v>
      </c>
    </row>
    <row r="6" spans="1:2" ht="19.8" x14ac:dyDescent="0.3">
      <c r="A6" s="57" t="s">
        <v>804</v>
      </c>
    </row>
    <row r="7" spans="1:2" ht="19.8" x14ac:dyDescent="0.3">
      <c r="A7" s="59" t="s">
        <v>853</v>
      </c>
    </row>
    <row r="8" spans="1:2" ht="19.8" x14ac:dyDescent="0.3">
      <c r="A8" s="59" t="s">
        <v>847</v>
      </c>
    </row>
    <row r="9" spans="1:2" ht="19.8" x14ac:dyDescent="0.3">
      <c r="A9" s="59" t="s">
        <v>852</v>
      </c>
    </row>
    <row r="10" spans="1:2" ht="19.8" x14ac:dyDescent="0.3">
      <c r="A10" s="56" t="s">
        <v>4</v>
      </c>
    </row>
    <row r="11" spans="1:2" ht="19.8" x14ac:dyDescent="0.3">
      <c r="A11" s="57" t="s">
        <v>565</v>
      </c>
    </row>
    <row r="12" spans="1:2" ht="88.2" x14ac:dyDescent="0.3">
      <c r="A12" s="58" t="s">
        <v>793</v>
      </c>
    </row>
    <row r="13" spans="1:2" ht="19.8" x14ac:dyDescent="0.3">
      <c r="A13" s="14" t="s">
        <v>6</v>
      </c>
    </row>
    <row r="14" spans="1:2" ht="99" x14ac:dyDescent="0.3">
      <c r="A14" s="17" t="s">
        <v>779</v>
      </c>
    </row>
    <row r="15" spans="1:2" ht="19.8" x14ac:dyDescent="0.3">
      <c r="A15" s="10" t="s">
        <v>211</v>
      </c>
    </row>
    <row r="16" spans="1:2" ht="19.8" x14ac:dyDescent="0.3">
      <c r="A16" s="9" t="s">
        <v>7</v>
      </c>
    </row>
    <row r="17" spans="1:1" ht="39.6" x14ac:dyDescent="0.3">
      <c r="A17" s="10" t="s">
        <v>257</v>
      </c>
    </row>
    <row r="18" spans="1:1" ht="59.4" x14ac:dyDescent="0.3">
      <c r="A18" s="10" t="s">
        <v>258</v>
      </c>
    </row>
    <row r="19" spans="1:1" ht="19.8" x14ac:dyDescent="0.3">
      <c r="A19" s="10" t="s">
        <v>259</v>
      </c>
    </row>
    <row r="20" spans="1:1" ht="19.8" x14ac:dyDescent="0.3">
      <c r="A20" s="10" t="s">
        <v>260</v>
      </c>
    </row>
    <row r="21" spans="1:1" ht="19.8" x14ac:dyDescent="0.3">
      <c r="A21" s="10" t="s">
        <v>261</v>
      </c>
    </row>
    <row r="22" spans="1:1" ht="19.8" x14ac:dyDescent="0.3">
      <c r="A22" s="10" t="s">
        <v>262</v>
      </c>
    </row>
    <row r="23" spans="1:1" ht="19.8" x14ac:dyDescent="0.3">
      <c r="A23" s="45" t="s">
        <v>220</v>
      </c>
    </row>
    <row r="24" spans="1:1" ht="19.8" x14ac:dyDescent="0.3">
      <c r="A24" s="45" t="s">
        <v>254</v>
      </c>
    </row>
    <row r="25" spans="1:1" ht="19.8" x14ac:dyDescent="0.3">
      <c r="A25" s="45" t="s">
        <v>135</v>
      </c>
    </row>
    <row r="26" spans="1:1" ht="19.8" x14ac:dyDescent="0.3">
      <c r="A26" s="45" t="s">
        <v>570</v>
      </c>
    </row>
    <row r="27" spans="1:1" ht="19.8" x14ac:dyDescent="0.3">
      <c r="A27" s="45" t="s">
        <v>9</v>
      </c>
    </row>
    <row r="28" spans="1:1" ht="19.8" x14ac:dyDescent="0.3">
      <c r="A28" s="55" t="s">
        <v>10</v>
      </c>
    </row>
    <row r="29" spans="1:1" ht="39.6" x14ac:dyDescent="0.3">
      <c r="A29" s="45" t="s">
        <v>780</v>
      </c>
    </row>
    <row r="30" spans="1:1" ht="39.6" x14ac:dyDescent="0.3">
      <c r="A30" s="45" t="s">
        <v>222</v>
      </c>
    </row>
    <row r="31" spans="1:1" ht="19.8" x14ac:dyDescent="0.3">
      <c r="A31" s="55" t="s">
        <v>11</v>
      </c>
    </row>
    <row r="32" spans="1:1" ht="39.6" x14ac:dyDescent="0.3">
      <c r="A32" s="45" t="s">
        <v>238</v>
      </c>
    </row>
    <row r="33" spans="1:1" ht="19.8" x14ac:dyDescent="0.3">
      <c r="A33" s="45" t="s">
        <v>39</v>
      </c>
    </row>
    <row r="34" spans="1:1" ht="39.6" x14ac:dyDescent="0.3">
      <c r="A34" s="53" t="s">
        <v>14</v>
      </c>
    </row>
    <row r="35" spans="1:1" ht="20.399999999999999" thickBot="1" x14ac:dyDescent="0.35">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9" s="155" customFormat="1" ht="21" customHeight="1" x14ac:dyDescent="0.3">
      <c r="A1" s="153" t="s">
        <v>1095</v>
      </c>
      <c r="B1" s="306"/>
      <c r="C1" s="314"/>
      <c r="D1" s="306"/>
      <c r="E1" s="314"/>
      <c r="F1" s="153" t="s">
        <v>878</v>
      </c>
      <c r="G1" s="1808" t="s">
        <v>2437</v>
      </c>
      <c r="H1" s="1809"/>
      <c r="I1" s="147" t="s">
        <v>880</v>
      </c>
    </row>
    <row r="2" spans="1:9" s="155" customFormat="1" ht="21" customHeight="1" x14ac:dyDescent="0.3">
      <c r="A2" s="153" t="s">
        <v>2384</v>
      </c>
      <c r="B2" s="156" t="s">
        <v>2431</v>
      </c>
      <c r="C2" s="314"/>
      <c r="D2" s="311"/>
      <c r="E2" s="156"/>
      <c r="F2" s="153" t="s">
        <v>1163</v>
      </c>
      <c r="G2" s="1721" t="s">
        <v>1171</v>
      </c>
      <c r="H2" s="1721"/>
    </row>
    <row r="3" spans="1:9" s="160" customFormat="1" ht="37.5" customHeight="1" x14ac:dyDescent="0.3">
      <c r="A3" s="1724" t="s">
        <v>2438</v>
      </c>
      <c r="B3" s="1724"/>
      <c r="C3" s="1724"/>
      <c r="D3" s="1724"/>
      <c r="E3" s="1724"/>
      <c r="F3" s="1724"/>
      <c r="G3" s="1724"/>
      <c r="H3" s="1724"/>
    </row>
    <row r="4" spans="1:9" ht="21" customHeight="1" thickBot="1" x14ac:dyDescent="0.35">
      <c r="A4" s="2552" t="s">
        <v>2443</v>
      </c>
      <c r="B4" s="2552"/>
      <c r="C4" s="2552"/>
      <c r="D4" s="2552"/>
      <c r="E4" s="2552"/>
      <c r="F4" s="2552"/>
      <c r="G4" s="2552"/>
      <c r="H4" s="2552"/>
    </row>
    <row r="5" spans="1:9" s="164" customFormat="1" ht="37.35" customHeight="1" x14ac:dyDescent="0.3">
      <c r="A5" s="2564" t="s">
        <v>2389</v>
      </c>
      <c r="B5" s="2556" t="s">
        <v>1435</v>
      </c>
      <c r="C5" s="1734" t="s">
        <v>2390</v>
      </c>
      <c r="D5" s="1734"/>
      <c r="E5" s="1734"/>
      <c r="F5" s="1734" t="s">
        <v>2391</v>
      </c>
      <c r="G5" s="1734"/>
      <c r="H5" s="2557"/>
    </row>
    <row r="6" spans="1:9" s="164" customFormat="1" ht="37.35" customHeight="1" thickBot="1" x14ac:dyDescent="0.35">
      <c r="A6" s="2565"/>
      <c r="B6" s="2570"/>
      <c r="C6" s="1489" t="s">
        <v>1039</v>
      </c>
      <c r="D6" s="1489" t="s">
        <v>1105</v>
      </c>
      <c r="E6" s="1489" t="s">
        <v>1106</v>
      </c>
      <c r="F6" s="1489" t="s">
        <v>1039</v>
      </c>
      <c r="G6" s="1489" t="s">
        <v>1105</v>
      </c>
      <c r="H6" s="2488" t="s">
        <v>1106</v>
      </c>
    </row>
    <row r="7" spans="1:9" s="164" customFormat="1" ht="43.5" customHeight="1" x14ac:dyDescent="0.3">
      <c r="A7" s="2563" t="s">
        <v>2049</v>
      </c>
      <c r="B7" s="2566">
        <f>C7+F7</f>
        <v>0</v>
      </c>
      <c r="C7" s="2566">
        <f>SUM(D7:E7)</f>
        <v>0</v>
      </c>
      <c r="D7" s="2571">
        <v>0</v>
      </c>
      <c r="E7" s="2571">
        <v>0</v>
      </c>
      <c r="F7" s="2566">
        <f>SUM(G7:H7)</f>
        <v>0</v>
      </c>
      <c r="G7" s="2571">
        <v>0</v>
      </c>
      <c r="H7" s="2572">
        <v>0</v>
      </c>
    </row>
    <row r="8" spans="1:9" s="164" customFormat="1" ht="43.95" customHeight="1" x14ac:dyDescent="0.3">
      <c r="A8" s="2491" t="s">
        <v>2397</v>
      </c>
      <c r="B8" s="2553">
        <f t="shared" ref="B8:B10" si="0">C8+F8</f>
        <v>0</v>
      </c>
      <c r="C8" s="2553">
        <f t="shared" ref="C8:C10" si="1">SUM(D8:E8)</f>
        <v>0</v>
      </c>
      <c r="D8" s="2573">
        <v>0</v>
      </c>
      <c r="E8" s="2573">
        <v>0</v>
      </c>
      <c r="F8" s="2553">
        <f t="shared" ref="F8:F10" si="2">SUM(G8:H8)</f>
        <v>0</v>
      </c>
      <c r="G8" s="2573">
        <v>0</v>
      </c>
      <c r="H8" s="2574">
        <v>0</v>
      </c>
    </row>
    <row r="9" spans="1:9" s="164" customFormat="1" ht="43.95" customHeight="1" x14ac:dyDescent="0.3">
      <c r="A9" s="2491" t="s">
        <v>2398</v>
      </c>
      <c r="B9" s="2553">
        <f t="shared" si="0"/>
        <v>0</v>
      </c>
      <c r="C9" s="2553">
        <f t="shared" si="1"/>
        <v>0</v>
      </c>
      <c r="D9" s="2573">
        <v>0</v>
      </c>
      <c r="E9" s="2573">
        <v>0</v>
      </c>
      <c r="F9" s="2553">
        <f t="shared" si="2"/>
        <v>0</v>
      </c>
      <c r="G9" s="2573">
        <v>0</v>
      </c>
      <c r="H9" s="2574">
        <v>0</v>
      </c>
    </row>
    <row r="10" spans="1:9" s="164" customFormat="1" ht="43.95" customHeight="1" thickBot="1" x14ac:dyDescent="0.35">
      <c r="A10" s="2492" t="s">
        <v>2399</v>
      </c>
      <c r="B10" s="2559">
        <f t="shared" si="0"/>
        <v>0</v>
      </c>
      <c r="C10" s="2559">
        <f t="shared" si="1"/>
        <v>0</v>
      </c>
      <c r="D10" s="2575">
        <v>0</v>
      </c>
      <c r="E10" s="2575">
        <v>0</v>
      </c>
      <c r="F10" s="2559">
        <f t="shared" si="2"/>
        <v>0</v>
      </c>
      <c r="G10" s="2575">
        <v>0</v>
      </c>
      <c r="H10" s="2576">
        <v>0</v>
      </c>
    </row>
    <row r="11" spans="1:9" ht="24.75" customHeight="1" x14ac:dyDescent="0.3">
      <c r="A11" s="165" t="s">
        <v>973</v>
      </c>
      <c r="B11" s="400" t="s">
        <v>974</v>
      </c>
      <c r="D11" s="400" t="s">
        <v>1015</v>
      </c>
      <c r="F11" s="400" t="s">
        <v>975</v>
      </c>
      <c r="H11" s="1539"/>
    </row>
    <row r="12" spans="1:9" ht="12.75" customHeight="1" x14ac:dyDescent="0.3">
      <c r="A12" s="174"/>
      <c r="B12" s="174"/>
      <c r="C12" s="174"/>
      <c r="D12" s="1494" t="s">
        <v>1016</v>
      </c>
      <c r="F12" s="174"/>
      <c r="G12" s="1720"/>
      <c r="H12" s="1720"/>
    </row>
    <row r="13" spans="1:9" ht="16.2" x14ac:dyDescent="0.3">
      <c r="A13" s="173"/>
      <c r="B13" s="174"/>
      <c r="C13" s="174"/>
      <c r="D13" s="1493"/>
      <c r="E13" s="174"/>
      <c r="F13" s="1799"/>
      <c r="G13" s="1799"/>
      <c r="H13" s="1799"/>
    </row>
    <row r="14" spans="1:9" ht="33.75" customHeight="1" x14ac:dyDescent="0.3">
      <c r="A14" s="174" t="s">
        <v>2439</v>
      </c>
      <c r="B14" s="174"/>
      <c r="C14" s="174"/>
      <c r="D14" s="174"/>
      <c r="E14" s="174"/>
      <c r="F14" s="174"/>
      <c r="H14" s="1540" t="s">
        <v>2308</v>
      </c>
    </row>
    <row r="15" spans="1:9" ht="16.2" x14ac:dyDescent="0.3">
      <c r="A15" s="1774" t="s">
        <v>2440</v>
      </c>
      <c r="B15" s="1726"/>
      <c r="C15" s="1726"/>
      <c r="D15" s="1726"/>
      <c r="E15" s="1726"/>
      <c r="F15" s="1726"/>
      <c r="G15" s="1726"/>
      <c r="H15" s="1726"/>
    </row>
    <row r="16" spans="1:9" ht="17.399999999999999" customHeight="1" x14ac:dyDescent="0.3">
      <c r="A16" s="174" t="s">
        <v>2441</v>
      </c>
      <c r="B16" s="174"/>
      <c r="C16" s="174"/>
      <c r="D16" s="174"/>
      <c r="E16" s="174"/>
      <c r="F16" s="174"/>
      <c r="G16" s="174"/>
      <c r="H16" s="174"/>
    </row>
    <row r="17" spans="1:7" ht="21.75" customHeight="1" x14ac:dyDescent="0.3"/>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x14ac:dyDescent="0.3"/>
  <cols>
    <col min="1" max="3" width="18.6640625" style="161" customWidth="1"/>
    <col min="4" max="4" width="18.6640625" style="170" customWidth="1"/>
    <col min="5" max="8" width="18.6640625" style="161" customWidth="1"/>
    <col min="9" max="16384" width="9" style="161"/>
  </cols>
  <sheetData>
    <row r="1" spans="1:9" s="155" customFormat="1" ht="21" customHeight="1" x14ac:dyDescent="0.3">
      <c r="A1" s="153" t="s">
        <v>1095</v>
      </c>
      <c r="B1" s="306"/>
      <c r="C1" s="314"/>
      <c r="D1" s="306"/>
      <c r="E1" s="314"/>
      <c r="F1" s="153" t="s">
        <v>878</v>
      </c>
      <c r="G1" s="1808" t="s">
        <v>2437</v>
      </c>
      <c r="H1" s="1809"/>
      <c r="I1" s="147" t="s">
        <v>880</v>
      </c>
    </row>
    <row r="2" spans="1:9" s="155" customFormat="1" ht="21" customHeight="1" x14ac:dyDescent="0.3">
      <c r="A2" s="153" t="s">
        <v>2384</v>
      </c>
      <c r="B2" s="156" t="s">
        <v>2431</v>
      </c>
      <c r="C2" s="314"/>
      <c r="D2" s="311"/>
      <c r="E2" s="156"/>
      <c r="F2" s="153" t="s">
        <v>1163</v>
      </c>
      <c r="G2" s="1721" t="s">
        <v>1171</v>
      </c>
      <c r="H2" s="1721"/>
    </row>
    <row r="3" spans="1:9" s="160" customFormat="1" ht="37.5" customHeight="1" x14ac:dyDescent="0.3">
      <c r="A3" s="1724" t="s">
        <v>2438</v>
      </c>
      <c r="B3" s="1724"/>
      <c r="C3" s="1724"/>
      <c r="D3" s="1724"/>
      <c r="E3" s="1724"/>
      <c r="F3" s="1724"/>
      <c r="G3" s="1724"/>
      <c r="H3" s="1724"/>
    </row>
    <row r="4" spans="1:9" ht="21" customHeight="1" thickBot="1" x14ac:dyDescent="0.35">
      <c r="A4" s="2552" t="s">
        <v>2451</v>
      </c>
      <c r="B4" s="2552"/>
      <c r="C4" s="2552"/>
      <c r="D4" s="2552"/>
      <c r="E4" s="2552"/>
      <c r="F4" s="2552"/>
      <c r="G4" s="2552"/>
      <c r="H4" s="2552"/>
    </row>
    <row r="5" spans="1:9" s="164" customFormat="1" ht="37.35" customHeight="1" x14ac:dyDescent="0.3">
      <c r="A5" s="2564" t="s">
        <v>2389</v>
      </c>
      <c r="B5" s="2556" t="s">
        <v>1435</v>
      </c>
      <c r="C5" s="1734" t="s">
        <v>2390</v>
      </c>
      <c r="D5" s="1734"/>
      <c r="E5" s="1734"/>
      <c r="F5" s="1734" t="s">
        <v>2391</v>
      </c>
      <c r="G5" s="1734"/>
      <c r="H5" s="2557"/>
    </row>
    <row r="6" spans="1:9" s="164" customFormat="1" ht="37.35" customHeight="1" thickBot="1" x14ac:dyDescent="0.35">
      <c r="A6" s="2565"/>
      <c r="B6" s="2570"/>
      <c r="C6" s="1489" t="s">
        <v>1039</v>
      </c>
      <c r="D6" s="1489" t="s">
        <v>1105</v>
      </c>
      <c r="E6" s="1489" t="s">
        <v>1106</v>
      </c>
      <c r="F6" s="1489" t="s">
        <v>1039</v>
      </c>
      <c r="G6" s="1489" t="s">
        <v>1105</v>
      </c>
      <c r="H6" s="2488" t="s">
        <v>1106</v>
      </c>
    </row>
    <row r="7" spans="1:9" s="164" customFormat="1" ht="43.5" customHeight="1" x14ac:dyDescent="0.3">
      <c r="A7" s="2563" t="s">
        <v>2049</v>
      </c>
      <c r="B7" s="2566">
        <f>C7+F7</f>
        <v>0</v>
      </c>
      <c r="C7" s="2566">
        <f>SUM(D7:E7)</f>
        <v>0</v>
      </c>
      <c r="D7" s="2571">
        <v>0</v>
      </c>
      <c r="E7" s="2571">
        <v>0</v>
      </c>
      <c r="F7" s="2566">
        <f>SUM(G7:H7)</f>
        <v>0</v>
      </c>
      <c r="G7" s="2571">
        <v>0</v>
      </c>
      <c r="H7" s="2572">
        <v>0</v>
      </c>
    </row>
    <row r="8" spans="1:9" s="164" customFormat="1" ht="43.95" customHeight="1" x14ac:dyDescent="0.3">
      <c r="A8" s="2491" t="s">
        <v>2397</v>
      </c>
      <c r="B8" s="2553">
        <f t="shared" ref="B8:B10" si="0">C8+F8</f>
        <v>0</v>
      </c>
      <c r="C8" s="2553">
        <f t="shared" ref="C8:C10" si="1">SUM(D8:E8)</f>
        <v>0</v>
      </c>
      <c r="D8" s="2573">
        <v>0</v>
      </c>
      <c r="E8" s="2573">
        <v>0</v>
      </c>
      <c r="F8" s="2553">
        <f t="shared" ref="F8:F10" si="2">SUM(G8:H8)</f>
        <v>0</v>
      </c>
      <c r="G8" s="2573">
        <v>0</v>
      </c>
      <c r="H8" s="2574">
        <v>0</v>
      </c>
    </row>
    <row r="9" spans="1:9" s="164" customFormat="1" ht="43.95" customHeight="1" x14ac:dyDescent="0.3">
      <c r="A9" s="2491" t="s">
        <v>2398</v>
      </c>
      <c r="B9" s="2553">
        <f t="shared" si="0"/>
        <v>0</v>
      </c>
      <c r="C9" s="2553">
        <f t="shared" si="1"/>
        <v>0</v>
      </c>
      <c r="D9" s="2573">
        <v>0</v>
      </c>
      <c r="E9" s="2573">
        <v>0</v>
      </c>
      <c r="F9" s="2553">
        <f t="shared" si="2"/>
        <v>0</v>
      </c>
      <c r="G9" s="2573">
        <v>0</v>
      </c>
      <c r="H9" s="2574">
        <v>0</v>
      </c>
    </row>
    <row r="10" spans="1:9" s="164" customFormat="1" ht="43.95" customHeight="1" thickBot="1" x14ac:dyDescent="0.35">
      <c r="A10" s="2492" t="s">
        <v>2399</v>
      </c>
      <c r="B10" s="2559">
        <f t="shared" si="0"/>
        <v>0</v>
      </c>
      <c r="C10" s="2559">
        <f t="shared" si="1"/>
        <v>0</v>
      </c>
      <c r="D10" s="2575">
        <v>0</v>
      </c>
      <c r="E10" s="2575">
        <v>0</v>
      </c>
      <c r="F10" s="2559">
        <f t="shared" si="2"/>
        <v>0</v>
      </c>
      <c r="G10" s="2575">
        <v>0</v>
      </c>
      <c r="H10" s="2576">
        <v>0</v>
      </c>
    </row>
    <row r="11" spans="1:9" ht="24.75" customHeight="1" x14ac:dyDescent="0.3">
      <c r="A11" s="165" t="s">
        <v>973</v>
      </c>
      <c r="B11" s="400" t="s">
        <v>974</v>
      </c>
      <c r="D11" s="400" t="s">
        <v>1015</v>
      </c>
      <c r="F11" s="400" t="s">
        <v>975</v>
      </c>
      <c r="H11" s="1539"/>
    </row>
    <row r="12" spans="1:9" ht="12.75" customHeight="1" x14ac:dyDescent="0.3">
      <c r="A12" s="174"/>
      <c r="B12" s="174"/>
      <c r="C12" s="174"/>
      <c r="D12" s="1494" t="s">
        <v>1016</v>
      </c>
      <c r="F12" s="174"/>
      <c r="G12" s="1720"/>
      <c r="H12" s="1720"/>
    </row>
    <row r="13" spans="1:9" ht="16.2" x14ac:dyDescent="0.3">
      <c r="A13" s="173"/>
      <c r="B13" s="174"/>
      <c r="C13" s="174"/>
      <c r="D13" s="1493"/>
      <c r="E13" s="174"/>
      <c r="F13" s="1799"/>
      <c r="G13" s="1799"/>
      <c r="H13" s="1799"/>
    </row>
    <row r="14" spans="1:9" ht="33.75" customHeight="1" x14ac:dyDescent="0.3">
      <c r="A14" s="174" t="s">
        <v>2439</v>
      </c>
      <c r="B14" s="174"/>
      <c r="C14" s="174"/>
      <c r="D14" s="174"/>
      <c r="E14" s="174"/>
      <c r="F14" s="174"/>
      <c r="H14" s="1540" t="s">
        <v>2456</v>
      </c>
    </row>
    <row r="15" spans="1:9" ht="16.2" x14ac:dyDescent="0.3">
      <c r="A15" s="1774" t="s">
        <v>2440</v>
      </c>
      <c r="B15" s="1726"/>
      <c r="C15" s="1726"/>
      <c r="D15" s="1726"/>
      <c r="E15" s="1726"/>
      <c r="F15" s="1726"/>
      <c r="G15" s="1726"/>
      <c r="H15" s="1726"/>
    </row>
    <row r="16" spans="1:9" ht="17.399999999999999" customHeight="1" x14ac:dyDescent="0.3">
      <c r="A16" s="174" t="s">
        <v>2441</v>
      </c>
      <c r="B16" s="174"/>
      <c r="C16" s="174"/>
      <c r="D16" s="174"/>
      <c r="E16" s="174"/>
      <c r="F16" s="174"/>
      <c r="G16" s="174"/>
      <c r="H16" s="174"/>
    </row>
    <row r="17" spans="1:7" ht="21.75" customHeight="1" x14ac:dyDescent="0.3"/>
    <row r="18" spans="1:7" ht="21" customHeight="1" x14ac:dyDescent="0.4">
      <c r="A18" s="175"/>
      <c r="B18" s="175"/>
      <c r="C18" s="175"/>
      <c r="D18" s="176"/>
      <c r="E18" s="175"/>
      <c r="F18" s="175"/>
      <c r="G18" s="175"/>
    </row>
    <row r="19" spans="1:7" ht="21" customHeight="1" x14ac:dyDescent="0.4">
      <c r="A19" s="175"/>
      <c r="B19" s="175"/>
      <c r="C19" s="175"/>
      <c r="D19" s="176"/>
      <c r="E19" s="175"/>
      <c r="F19" s="175"/>
      <c r="G19" s="175"/>
    </row>
    <row r="20" spans="1:7" ht="21" customHeight="1" x14ac:dyDescent="0.4">
      <c r="A20" s="175"/>
      <c r="B20" s="175"/>
      <c r="C20" s="175"/>
      <c r="D20" s="176"/>
      <c r="E20" s="175"/>
      <c r="F20" s="175"/>
      <c r="G20" s="175"/>
    </row>
    <row r="21" spans="1:7" ht="21" customHeight="1" x14ac:dyDescent="0.4">
      <c r="A21" s="175"/>
      <c r="B21" s="175"/>
      <c r="C21" s="175"/>
      <c r="D21" s="176"/>
      <c r="E21" s="175"/>
      <c r="F21" s="175"/>
      <c r="G21" s="175"/>
    </row>
    <row r="22" spans="1:7" ht="21" customHeight="1" x14ac:dyDescent="0.4">
      <c r="A22" s="175"/>
      <c r="B22" s="175"/>
      <c r="C22" s="175"/>
      <c r="D22" s="176"/>
      <c r="E22" s="175"/>
      <c r="F22" s="175"/>
      <c r="G22" s="175"/>
    </row>
    <row r="23" spans="1:7" ht="21" customHeight="1" x14ac:dyDescent="0.4">
      <c r="A23" s="175"/>
      <c r="B23" s="175"/>
      <c r="C23" s="175"/>
      <c r="D23" s="176"/>
      <c r="E23" s="175"/>
      <c r="F23" s="175"/>
      <c r="G23" s="175"/>
    </row>
    <row r="24" spans="1:7" ht="21" customHeight="1" x14ac:dyDescent="0.4">
      <c r="A24" s="175"/>
      <c r="B24" s="175"/>
      <c r="C24" s="175"/>
      <c r="D24" s="176"/>
      <c r="E24" s="175"/>
      <c r="F24" s="175"/>
      <c r="G24" s="175"/>
    </row>
    <row r="25" spans="1:7" ht="21" customHeight="1" x14ac:dyDescent="0.4">
      <c r="A25" s="175"/>
      <c r="B25" s="175"/>
      <c r="C25" s="175"/>
      <c r="D25" s="176"/>
      <c r="E25" s="175"/>
      <c r="F25" s="175"/>
      <c r="G25" s="175"/>
    </row>
    <row r="26" spans="1:7" ht="21" customHeight="1" x14ac:dyDescent="0.4">
      <c r="A26" s="175"/>
      <c r="B26" s="175"/>
      <c r="C26" s="175"/>
      <c r="D26" s="176"/>
      <c r="E26" s="175"/>
      <c r="F26" s="175"/>
      <c r="G26" s="175"/>
    </row>
    <row r="27" spans="1:7" ht="21" customHeight="1" x14ac:dyDescent="0.4">
      <c r="A27" s="175"/>
      <c r="B27" s="175"/>
      <c r="C27" s="175"/>
      <c r="D27" s="176"/>
      <c r="E27" s="175"/>
    </row>
    <row r="28" spans="1:7" ht="21" customHeight="1" x14ac:dyDescent="0.4">
      <c r="A28" s="175"/>
      <c r="B28" s="175"/>
      <c r="C28" s="175"/>
      <c r="D28" s="176"/>
      <c r="E28" s="175"/>
    </row>
    <row r="29" spans="1:7" ht="21" customHeight="1" x14ac:dyDescent="0.4">
      <c r="A29" s="175"/>
      <c r="B29" s="175"/>
      <c r="C29" s="175"/>
      <c r="D29" s="176"/>
      <c r="E29" s="175"/>
    </row>
    <row r="30" spans="1:7" ht="21" customHeight="1" x14ac:dyDescent="0.4">
      <c r="A30" s="175"/>
      <c r="B30" s="175"/>
      <c r="C30" s="175"/>
      <c r="D30" s="176"/>
      <c r="E30" s="175"/>
    </row>
    <row r="31" spans="1:7" ht="21" customHeight="1" x14ac:dyDescent="0.4">
      <c r="A31" s="175"/>
      <c r="B31" s="175"/>
      <c r="C31" s="175"/>
      <c r="D31" s="176"/>
      <c r="E31" s="175"/>
    </row>
    <row r="32" spans="1:7" ht="21" customHeight="1" x14ac:dyDescent="0.4">
      <c r="A32" s="175"/>
      <c r="B32" s="175"/>
      <c r="C32" s="175"/>
      <c r="D32" s="176"/>
      <c r="E32" s="175"/>
    </row>
    <row r="33" spans="1:5" ht="21" customHeight="1" x14ac:dyDescent="0.4">
      <c r="A33" s="175"/>
      <c r="B33" s="175"/>
      <c r="C33" s="175"/>
      <c r="D33" s="176"/>
      <c r="E33" s="175"/>
    </row>
    <row r="34" spans="1:5" ht="21" customHeight="1" x14ac:dyDescent="0.4">
      <c r="A34" s="175"/>
      <c r="B34" s="175"/>
      <c r="C34" s="175"/>
      <c r="D34" s="176"/>
      <c r="E34" s="175"/>
    </row>
    <row r="35" spans="1:5" ht="21" customHeight="1" x14ac:dyDescent="0.4">
      <c r="A35" s="175"/>
      <c r="B35" s="175"/>
      <c r="C35" s="175"/>
      <c r="D35" s="176"/>
      <c r="E35" s="175"/>
    </row>
    <row r="36" spans="1:5" ht="21" customHeight="1" x14ac:dyDescent="0.4">
      <c r="A36" s="175"/>
      <c r="B36" s="175"/>
      <c r="C36" s="175"/>
      <c r="D36" s="176"/>
      <c r="E36" s="175"/>
    </row>
    <row r="37" spans="1:5" ht="22.8" x14ac:dyDescent="0.4">
      <c r="A37" s="175"/>
      <c r="B37" s="175"/>
      <c r="C37" s="175"/>
      <c r="D37" s="176"/>
      <c r="E37" s="175"/>
    </row>
    <row r="38" spans="1:5" ht="22.8" x14ac:dyDescent="0.4">
      <c r="A38" s="175"/>
      <c r="B38" s="175"/>
      <c r="C38" s="175"/>
      <c r="D38" s="176"/>
      <c r="E38" s="175"/>
    </row>
    <row r="39" spans="1:5" ht="22.8" x14ac:dyDescent="0.4">
      <c r="A39" s="175"/>
      <c r="B39" s="175"/>
      <c r="C39" s="175"/>
      <c r="D39" s="176"/>
      <c r="E39" s="175"/>
    </row>
    <row r="40" spans="1:5" ht="22.8" x14ac:dyDescent="0.4">
      <c r="A40" s="175"/>
      <c r="B40" s="175"/>
      <c r="C40" s="175"/>
      <c r="D40" s="176"/>
      <c r="E40" s="175"/>
    </row>
    <row r="41" spans="1:5" ht="22.8" x14ac:dyDescent="0.4">
      <c r="A41" s="175"/>
      <c r="B41" s="175"/>
      <c r="C41" s="175"/>
      <c r="D41" s="176"/>
      <c r="E41" s="175"/>
    </row>
    <row r="42" spans="1:5" ht="22.8" x14ac:dyDescent="0.4">
      <c r="A42" s="175"/>
      <c r="B42" s="175"/>
      <c r="C42" s="175"/>
      <c r="D42" s="176"/>
      <c r="E42" s="175"/>
    </row>
    <row r="43" spans="1:5" ht="22.8" x14ac:dyDescent="0.4">
      <c r="A43" s="175"/>
      <c r="B43" s="175"/>
      <c r="C43" s="175"/>
      <c r="D43" s="176"/>
      <c r="E43" s="175"/>
    </row>
    <row r="44" spans="1:5" ht="22.8" x14ac:dyDescent="0.4">
      <c r="A44" s="175"/>
      <c r="B44" s="175"/>
      <c r="C44" s="175"/>
      <c r="D44" s="176"/>
      <c r="E44" s="175"/>
    </row>
    <row r="45" spans="1:5" ht="22.8" x14ac:dyDescent="0.4">
      <c r="A45" s="175"/>
      <c r="B45" s="175"/>
      <c r="C45" s="175"/>
      <c r="D45" s="176"/>
      <c r="E45" s="175"/>
    </row>
    <row r="46" spans="1:5" ht="22.8" x14ac:dyDescent="0.4">
      <c r="A46" s="175"/>
      <c r="B46" s="175"/>
      <c r="C46" s="175"/>
      <c r="D46" s="176"/>
      <c r="E46" s="175"/>
    </row>
    <row r="47" spans="1:5" ht="22.8" x14ac:dyDescent="0.4">
      <c r="A47" s="175"/>
      <c r="B47" s="175"/>
      <c r="C47" s="175"/>
      <c r="D47" s="176"/>
      <c r="E47" s="175"/>
    </row>
    <row r="48" spans="1:5" ht="22.8" x14ac:dyDescent="0.4">
      <c r="A48" s="175"/>
      <c r="B48" s="175"/>
      <c r="C48" s="175"/>
      <c r="D48" s="176"/>
      <c r="E48" s="175"/>
    </row>
    <row r="49" spans="1:5" ht="22.8" x14ac:dyDescent="0.4">
      <c r="A49" s="175"/>
      <c r="B49" s="175"/>
      <c r="C49" s="175"/>
      <c r="D49" s="176"/>
      <c r="E49" s="175"/>
    </row>
    <row r="50" spans="1:5" ht="22.8" x14ac:dyDescent="0.4">
      <c r="A50" s="175"/>
      <c r="B50" s="175"/>
      <c r="C50" s="175"/>
      <c r="D50" s="176"/>
      <c r="E50" s="175"/>
    </row>
    <row r="51" spans="1:5" ht="22.8" x14ac:dyDescent="0.4">
      <c r="A51" s="175"/>
      <c r="B51" s="175"/>
      <c r="C51" s="175"/>
      <c r="D51" s="176"/>
      <c r="E51" s="175"/>
    </row>
    <row r="52" spans="1:5" ht="22.8" x14ac:dyDescent="0.4">
      <c r="A52" s="175"/>
      <c r="B52" s="175"/>
      <c r="C52" s="175"/>
      <c r="D52" s="176"/>
      <c r="E52" s="175"/>
    </row>
    <row r="53" spans="1:5" ht="22.8" x14ac:dyDescent="0.4">
      <c r="A53" s="175"/>
      <c r="B53" s="175"/>
      <c r="C53" s="175"/>
      <c r="D53" s="176"/>
      <c r="E53" s="175"/>
    </row>
    <row r="54" spans="1:5" ht="22.8" x14ac:dyDescent="0.4">
      <c r="A54" s="175"/>
      <c r="B54" s="175"/>
      <c r="C54" s="175"/>
      <c r="D54" s="176"/>
      <c r="E54" s="175"/>
    </row>
    <row r="55" spans="1:5" ht="22.8" x14ac:dyDescent="0.4">
      <c r="A55" s="175"/>
      <c r="B55" s="175"/>
      <c r="C55" s="175"/>
      <c r="D55" s="176"/>
      <c r="E55" s="175"/>
    </row>
    <row r="56" spans="1:5" ht="22.8" x14ac:dyDescent="0.4">
      <c r="A56" s="175"/>
      <c r="B56" s="175"/>
      <c r="C56" s="175"/>
      <c r="D56" s="176"/>
      <c r="E56" s="175"/>
    </row>
    <row r="57" spans="1:5" ht="22.8" x14ac:dyDescent="0.4">
      <c r="A57" s="175"/>
      <c r="B57" s="175"/>
      <c r="C57" s="175"/>
      <c r="D57" s="176"/>
      <c r="E57" s="175"/>
    </row>
    <row r="58" spans="1:5" ht="22.8" x14ac:dyDescent="0.4">
      <c r="A58" s="175"/>
      <c r="B58" s="175"/>
      <c r="C58" s="175"/>
      <c r="D58" s="176"/>
      <c r="E58" s="175"/>
    </row>
    <row r="59" spans="1:5" ht="22.8" x14ac:dyDescent="0.4">
      <c r="A59" s="175"/>
      <c r="B59" s="175"/>
      <c r="C59" s="175"/>
      <c r="D59" s="176"/>
      <c r="E59" s="175"/>
    </row>
    <row r="60" spans="1:5" ht="22.8" x14ac:dyDescent="0.4">
      <c r="A60" s="175"/>
      <c r="B60" s="175"/>
      <c r="C60" s="175"/>
      <c r="D60" s="176"/>
      <c r="E60" s="175"/>
    </row>
    <row r="61" spans="1:5" ht="22.8" x14ac:dyDescent="0.4">
      <c r="A61" s="175"/>
      <c r="B61" s="175"/>
      <c r="C61" s="175"/>
      <c r="D61" s="176"/>
      <c r="E61" s="175"/>
    </row>
    <row r="62" spans="1:5" ht="22.8" x14ac:dyDescent="0.4">
      <c r="A62" s="175"/>
      <c r="B62" s="175"/>
      <c r="C62" s="175"/>
      <c r="D62" s="176"/>
      <c r="E62" s="175"/>
    </row>
    <row r="63" spans="1:5" ht="22.8" x14ac:dyDescent="0.4">
      <c r="A63" s="175"/>
      <c r="B63" s="175"/>
      <c r="C63" s="175"/>
      <c r="D63" s="176"/>
      <c r="E63" s="175"/>
    </row>
    <row r="64" spans="1:5" ht="22.8" x14ac:dyDescent="0.4">
      <c r="A64" s="175"/>
      <c r="B64" s="175"/>
      <c r="C64" s="175"/>
      <c r="D64" s="176"/>
      <c r="E64" s="175"/>
    </row>
    <row r="65" spans="1:5" ht="22.8" x14ac:dyDescent="0.4">
      <c r="A65" s="175"/>
      <c r="B65" s="175"/>
      <c r="C65" s="175"/>
      <c r="D65" s="176"/>
      <c r="E65" s="175"/>
    </row>
    <row r="66" spans="1:5" ht="22.8" x14ac:dyDescent="0.4">
      <c r="A66" s="175"/>
      <c r="B66" s="175"/>
      <c r="C66" s="175"/>
      <c r="D66" s="176"/>
      <c r="E66" s="175"/>
    </row>
    <row r="67" spans="1:5" ht="22.8" x14ac:dyDescent="0.4">
      <c r="A67" s="175"/>
      <c r="B67" s="175"/>
      <c r="C67" s="175"/>
      <c r="D67" s="176"/>
      <c r="E67" s="175"/>
    </row>
    <row r="68" spans="1:5" ht="22.8" x14ac:dyDescent="0.4">
      <c r="A68" s="175"/>
      <c r="B68" s="175"/>
      <c r="C68" s="175"/>
      <c r="D68" s="176"/>
      <c r="E68" s="175"/>
    </row>
    <row r="69" spans="1:5" ht="22.8" x14ac:dyDescent="0.4">
      <c r="A69" s="175"/>
      <c r="B69" s="175"/>
      <c r="C69" s="175"/>
      <c r="D69" s="176"/>
      <c r="E69" s="175"/>
    </row>
    <row r="70" spans="1:5" ht="22.8" x14ac:dyDescent="0.4">
      <c r="A70" s="175"/>
      <c r="B70" s="175"/>
      <c r="C70" s="175"/>
      <c r="D70" s="176"/>
      <c r="E70" s="175"/>
    </row>
    <row r="71" spans="1:5" ht="22.8" x14ac:dyDescent="0.4">
      <c r="A71" s="175"/>
      <c r="B71" s="175"/>
      <c r="C71" s="175"/>
      <c r="D71" s="176"/>
      <c r="E71" s="175"/>
    </row>
    <row r="72" spans="1:5" ht="22.8" x14ac:dyDescent="0.4">
      <c r="A72" s="175"/>
      <c r="B72" s="175"/>
      <c r="C72" s="175"/>
      <c r="D72" s="176"/>
      <c r="E72" s="175"/>
    </row>
    <row r="73" spans="1:5" ht="22.8" x14ac:dyDescent="0.4">
      <c r="A73" s="175"/>
      <c r="B73" s="175"/>
      <c r="C73" s="175"/>
      <c r="D73" s="176"/>
      <c r="E73" s="175"/>
    </row>
    <row r="74" spans="1:5" ht="22.8" x14ac:dyDescent="0.4">
      <c r="A74" s="175"/>
      <c r="B74" s="175"/>
      <c r="C74" s="175"/>
      <c r="D74" s="176"/>
      <c r="E74" s="175"/>
    </row>
    <row r="75" spans="1:5" ht="22.8" x14ac:dyDescent="0.4">
      <c r="A75" s="175"/>
      <c r="B75" s="175"/>
      <c r="C75" s="175"/>
      <c r="D75" s="176"/>
      <c r="E75" s="175"/>
    </row>
    <row r="76" spans="1:5" ht="22.8" x14ac:dyDescent="0.4">
      <c r="A76" s="175"/>
      <c r="B76" s="175"/>
      <c r="C76" s="175"/>
      <c r="D76" s="176"/>
      <c r="E76" s="175"/>
    </row>
    <row r="77" spans="1:5" ht="22.8" x14ac:dyDescent="0.4">
      <c r="A77" s="175"/>
      <c r="B77" s="175"/>
      <c r="C77" s="175"/>
      <c r="D77" s="176"/>
      <c r="E77" s="175"/>
    </row>
    <row r="78" spans="1:5" ht="22.8" x14ac:dyDescent="0.4">
      <c r="A78" s="175"/>
      <c r="B78" s="175"/>
      <c r="C78" s="175"/>
      <c r="D78" s="176"/>
      <c r="E78" s="175"/>
    </row>
    <row r="79" spans="1:5" ht="22.8" x14ac:dyDescent="0.4">
      <c r="A79" s="175"/>
      <c r="B79" s="175"/>
      <c r="C79" s="175"/>
      <c r="D79" s="176"/>
      <c r="E79" s="175"/>
    </row>
    <row r="80" spans="1:5" ht="22.8" x14ac:dyDescent="0.4">
      <c r="A80" s="175"/>
      <c r="B80" s="175"/>
      <c r="C80" s="175"/>
      <c r="D80" s="176"/>
      <c r="E80" s="175"/>
    </row>
    <row r="81" spans="1:5" ht="22.8" x14ac:dyDescent="0.4">
      <c r="A81" s="175"/>
      <c r="B81" s="175"/>
      <c r="C81" s="175"/>
      <c r="D81" s="176"/>
      <c r="E81" s="175"/>
    </row>
    <row r="82" spans="1:5" ht="22.8" x14ac:dyDescent="0.4">
      <c r="A82" s="175"/>
      <c r="B82" s="175"/>
      <c r="C82" s="175"/>
      <c r="D82" s="176"/>
      <c r="E82" s="175"/>
    </row>
    <row r="83" spans="1:5" ht="22.8" x14ac:dyDescent="0.4">
      <c r="A83" s="175"/>
      <c r="B83" s="175"/>
      <c r="C83" s="175"/>
      <c r="D83" s="176"/>
      <c r="E83" s="175"/>
    </row>
    <row r="84" spans="1:5" ht="22.8" x14ac:dyDescent="0.4">
      <c r="A84" s="175"/>
      <c r="B84" s="175"/>
      <c r="C84" s="175"/>
      <c r="D84" s="176"/>
      <c r="E84" s="175"/>
    </row>
    <row r="85" spans="1:5" ht="22.8" x14ac:dyDescent="0.4">
      <c r="A85" s="175"/>
      <c r="B85" s="175"/>
      <c r="C85" s="175"/>
      <c r="D85" s="176"/>
      <c r="E85" s="175"/>
    </row>
    <row r="86" spans="1:5" ht="22.8" x14ac:dyDescent="0.4">
      <c r="A86" s="175"/>
      <c r="B86" s="175"/>
      <c r="C86" s="175"/>
      <c r="D86" s="176"/>
      <c r="E86" s="175"/>
    </row>
    <row r="87" spans="1:5" ht="22.8" x14ac:dyDescent="0.4">
      <c r="A87" s="175"/>
      <c r="B87" s="175"/>
      <c r="C87" s="175"/>
      <c r="D87" s="176"/>
      <c r="E87" s="175"/>
    </row>
    <row r="88" spans="1:5" ht="22.8" x14ac:dyDescent="0.4">
      <c r="A88" s="175"/>
      <c r="B88" s="175"/>
      <c r="C88" s="175"/>
      <c r="D88" s="176"/>
      <c r="E88" s="175"/>
    </row>
    <row r="89" spans="1:5" ht="22.8" x14ac:dyDescent="0.4">
      <c r="A89" s="175"/>
      <c r="B89" s="175"/>
      <c r="C89" s="175"/>
      <c r="D89" s="176"/>
      <c r="E89" s="175"/>
    </row>
    <row r="90" spans="1:5" ht="22.8" x14ac:dyDescent="0.4">
      <c r="A90" s="175"/>
      <c r="B90" s="175"/>
      <c r="C90" s="175"/>
      <c r="D90" s="176"/>
      <c r="E90" s="175"/>
    </row>
    <row r="91" spans="1:5" ht="22.8" x14ac:dyDescent="0.4">
      <c r="A91" s="175"/>
      <c r="B91" s="175"/>
      <c r="C91" s="175"/>
      <c r="D91" s="176"/>
      <c r="E91" s="175"/>
    </row>
    <row r="92" spans="1:5" ht="22.8" x14ac:dyDescent="0.4">
      <c r="A92" s="175"/>
      <c r="B92" s="175"/>
      <c r="C92" s="175"/>
      <c r="D92" s="176"/>
      <c r="E92" s="175"/>
    </row>
    <row r="93" spans="1:5" ht="22.8" x14ac:dyDescent="0.4">
      <c r="A93" s="175"/>
      <c r="B93" s="175"/>
      <c r="C93" s="175"/>
      <c r="D93" s="176"/>
      <c r="E93" s="175"/>
    </row>
    <row r="94" spans="1:5" ht="22.8" x14ac:dyDescent="0.4">
      <c r="A94" s="175"/>
      <c r="B94" s="175"/>
      <c r="C94" s="175"/>
      <c r="D94" s="176"/>
      <c r="E94" s="175"/>
    </row>
    <row r="95" spans="1:5" ht="22.8" x14ac:dyDescent="0.4">
      <c r="A95" s="175"/>
      <c r="B95" s="175"/>
      <c r="C95" s="175"/>
      <c r="D95" s="176"/>
      <c r="E95" s="175"/>
    </row>
    <row r="96" spans="1:5" ht="22.8" x14ac:dyDescent="0.4">
      <c r="A96" s="175"/>
      <c r="B96" s="175"/>
      <c r="C96" s="175"/>
      <c r="D96" s="176"/>
      <c r="E96" s="175"/>
    </row>
    <row r="97" spans="1:5" ht="22.8" x14ac:dyDescent="0.4">
      <c r="A97" s="175"/>
      <c r="B97" s="175"/>
      <c r="C97" s="175"/>
      <c r="D97" s="176"/>
      <c r="E97" s="175"/>
    </row>
    <row r="98" spans="1:5" ht="22.8" x14ac:dyDescent="0.4">
      <c r="A98" s="175"/>
      <c r="B98" s="175"/>
      <c r="C98" s="175"/>
      <c r="D98" s="176"/>
      <c r="E98" s="175"/>
    </row>
    <row r="99" spans="1:5" ht="22.8" x14ac:dyDescent="0.4">
      <c r="A99" s="175"/>
      <c r="B99" s="175"/>
      <c r="C99" s="175"/>
      <c r="D99" s="176"/>
      <c r="E99" s="175"/>
    </row>
    <row r="100" spans="1:5" ht="22.8" x14ac:dyDescent="0.4">
      <c r="A100" s="175"/>
      <c r="B100" s="175"/>
      <c r="C100" s="175"/>
      <c r="D100" s="176"/>
      <c r="E100" s="175"/>
    </row>
    <row r="101" spans="1:5" ht="22.8" x14ac:dyDescent="0.4">
      <c r="A101" s="175"/>
      <c r="B101" s="175"/>
      <c r="C101" s="175"/>
      <c r="D101" s="176"/>
      <c r="E101" s="175"/>
    </row>
    <row r="102" spans="1:5" ht="22.8" x14ac:dyDescent="0.4">
      <c r="A102" s="175"/>
      <c r="B102" s="175"/>
      <c r="C102" s="175"/>
      <c r="D102" s="176"/>
      <c r="E102" s="175"/>
    </row>
    <row r="103" spans="1:5" ht="22.8" x14ac:dyDescent="0.4">
      <c r="A103" s="175"/>
      <c r="B103" s="175"/>
      <c r="C103" s="175"/>
      <c r="D103" s="176"/>
      <c r="E103" s="175"/>
    </row>
    <row r="104" spans="1:5" ht="22.8" x14ac:dyDescent="0.4">
      <c r="A104" s="175"/>
      <c r="B104" s="175"/>
      <c r="C104" s="175"/>
      <c r="D104" s="176"/>
      <c r="E104" s="175"/>
    </row>
    <row r="105" spans="1:5" ht="22.8" x14ac:dyDescent="0.4">
      <c r="A105" s="175"/>
      <c r="B105" s="175"/>
      <c r="C105" s="175"/>
      <c r="D105" s="176"/>
      <c r="E105" s="175"/>
    </row>
    <row r="106" spans="1:5" ht="22.8" x14ac:dyDescent="0.4">
      <c r="A106" s="175"/>
      <c r="B106" s="175"/>
      <c r="C106" s="175"/>
      <c r="D106" s="176"/>
      <c r="E106" s="175"/>
    </row>
    <row r="107" spans="1:5" ht="22.8" x14ac:dyDescent="0.4">
      <c r="A107" s="175"/>
      <c r="B107" s="175"/>
      <c r="C107" s="175"/>
      <c r="D107" s="176"/>
      <c r="E107" s="175"/>
    </row>
    <row r="108" spans="1:5" ht="22.8" x14ac:dyDescent="0.4">
      <c r="A108" s="175"/>
      <c r="B108" s="175"/>
      <c r="C108" s="175"/>
      <c r="D108" s="176"/>
      <c r="E108" s="175"/>
    </row>
    <row r="109" spans="1:5" ht="22.8" x14ac:dyDescent="0.4">
      <c r="A109" s="175"/>
      <c r="B109" s="175"/>
      <c r="C109" s="175"/>
      <c r="D109" s="176"/>
      <c r="E109" s="175"/>
    </row>
    <row r="110" spans="1:5" ht="22.8" x14ac:dyDescent="0.4">
      <c r="A110" s="175"/>
      <c r="B110" s="175"/>
      <c r="C110" s="175"/>
      <c r="D110" s="176"/>
      <c r="E110" s="175"/>
    </row>
    <row r="111" spans="1:5" ht="22.8" x14ac:dyDescent="0.4">
      <c r="A111" s="175"/>
      <c r="B111" s="175"/>
      <c r="C111" s="175"/>
      <c r="D111" s="176"/>
      <c r="E111" s="175"/>
    </row>
    <row r="112" spans="1:5" ht="22.8" x14ac:dyDescent="0.4">
      <c r="A112" s="175"/>
      <c r="B112" s="175"/>
      <c r="C112" s="175"/>
      <c r="D112" s="176"/>
      <c r="E112" s="175"/>
    </row>
    <row r="113" spans="1:5" ht="22.8" x14ac:dyDescent="0.4">
      <c r="A113" s="175"/>
      <c r="B113" s="175"/>
      <c r="C113" s="175"/>
      <c r="D113" s="176"/>
      <c r="E113" s="175"/>
    </row>
    <row r="114" spans="1:5" ht="22.8" x14ac:dyDescent="0.4">
      <c r="A114" s="175"/>
      <c r="B114" s="175"/>
      <c r="C114" s="175"/>
      <c r="D114" s="176"/>
      <c r="E114" s="175"/>
    </row>
    <row r="115" spans="1:5" ht="22.8" x14ac:dyDescent="0.4">
      <c r="A115" s="175"/>
      <c r="B115" s="175"/>
      <c r="C115" s="175"/>
      <c r="D115" s="176"/>
      <c r="E115" s="175"/>
    </row>
    <row r="116" spans="1:5" ht="22.8" x14ac:dyDescent="0.4">
      <c r="A116" s="175"/>
      <c r="B116" s="175"/>
      <c r="C116" s="175"/>
      <c r="D116" s="176"/>
      <c r="E116" s="175"/>
    </row>
    <row r="117" spans="1:5" ht="22.8" x14ac:dyDescent="0.4">
      <c r="A117" s="175"/>
      <c r="B117" s="175"/>
      <c r="C117" s="175"/>
      <c r="D117" s="176"/>
      <c r="E117" s="175"/>
    </row>
    <row r="118" spans="1:5" ht="22.8" x14ac:dyDescent="0.4">
      <c r="A118" s="175"/>
      <c r="B118" s="175"/>
      <c r="C118" s="175"/>
      <c r="D118" s="176"/>
      <c r="E118" s="175"/>
    </row>
    <row r="119" spans="1:5" ht="22.8" x14ac:dyDescent="0.4">
      <c r="A119" s="175"/>
      <c r="B119" s="175"/>
      <c r="C119" s="175"/>
      <c r="D119" s="176"/>
      <c r="E119" s="175"/>
    </row>
    <row r="120" spans="1:5" ht="22.8" x14ac:dyDescent="0.4">
      <c r="A120" s="175"/>
      <c r="B120" s="175"/>
      <c r="C120" s="175"/>
      <c r="D120" s="176"/>
      <c r="E120" s="175"/>
    </row>
    <row r="121" spans="1:5" ht="22.8" x14ac:dyDescent="0.4">
      <c r="A121" s="175"/>
      <c r="B121" s="175"/>
      <c r="C121" s="175"/>
      <c r="D121" s="176"/>
      <c r="E121" s="175"/>
    </row>
    <row r="122" spans="1:5" ht="22.8" x14ac:dyDescent="0.4">
      <c r="A122" s="175"/>
      <c r="B122" s="175"/>
      <c r="C122" s="175"/>
      <c r="D122" s="176"/>
      <c r="E122" s="175"/>
    </row>
    <row r="123" spans="1:5" ht="22.8" x14ac:dyDescent="0.4">
      <c r="A123" s="175"/>
      <c r="B123" s="175"/>
      <c r="C123" s="175"/>
      <c r="D123" s="176"/>
      <c r="E123" s="175"/>
    </row>
    <row r="124" spans="1:5" ht="22.8" x14ac:dyDescent="0.4">
      <c r="A124" s="175"/>
      <c r="B124" s="175"/>
      <c r="C124" s="175"/>
      <c r="D124" s="176"/>
      <c r="E124" s="175"/>
    </row>
    <row r="125" spans="1:5" ht="22.8" x14ac:dyDescent="0.4">
      <c r="A125" s="175"/>
      <c r="B125" s="175"/>
      <c r="C125" s="175"/>
      <c r="D125" s="176"/>
      <c r="E125" s="175"/>
    </row>
    <row r="126" spans="1:5" ht="22.8" x14ac:dyDescent="0.4">
      <c r="A126" s="175"/>
      <c r="B126" s="175"/>
      <c r="C126" s="175"/>
      <c r="D126" s="176"/>
      <c r="E126" s="175"/>
    </row>
    <row r="127" spans="1:5" ht="22.8" x14ac:dyDescent="0.4">
      <c r="A127" s="175"/>
      <c r="B127" s="175"/>
      <c r="C127" s="175"/>
      <c r="D127" s="176"/>
      <c r="E127" s="175"/>
    </row>
    <row r="128" spans="1:5" ht="22.8" x14ac:dyDescent="0.4">
      <c r="A128" s="175"/>
      <c r="B128" s="175"/>
      <c r="C128" s="175"/>
      <c r="D128" s="176"/>
      <c r="E128" s="175"/>
    </row>
    <row r="129" spans="1:5" ht="22.8" x14ac:dyDescent="0.4">
      <c r="A129" s="175"/>
      <c r="B129" s="175"/>
      <c r="C129" s="175"/>
      <c r="D129" s="176"/>
      <c r="E129" s="175"/>
    </row>
    <row r="130" spans="1:5" ht="22.8" x14ac:dyDescent="0.4">
      <c r="A130" s="175"/>
      <c r="B130" s="175"/>
      <c r="C130" s="175"/>
      <c r="D130" s="176"/>
      <c r="E130" s="175"/>
    </row>
    <row r="131" spans="1:5" ht="22.8" x14ac:dyDescent="0.4">
      <c r="A131" s="175"/>
      <c r="B131" s="175"/>
      <c r="C131" s="175"/>
      <c r="D131" s="176"/>
      <c r="E131" s="175"/>
    </row>
    <row r="132" spans="1:5" ht="22.8" x14ac:dyDescent="0.4">
      <c r="A132" s="175"/>
      <c r="B132" s="175"/>
      <c r="C132" s="175"/>
      <c r="D132" s="176"/>
      <c r="E132" s="175"/>
    </row>
    <row r="133" spans="1:5" ht="22.8" x14ac:dyDescent="0.4">
      <c r="A133" s="175"/>
      <c r="B133" s="175"/>
      <c r="C133" s="175"/>
      <c r="D133" s="176"/>
      <c r="E133" s="175"/>
    </row>
    <row r="134" spans="1:5" ht="22.8" x14ac:dyDescent="0.4">
      <c r="A134" s="175"/>
      <c r="B134" s="175"/>
      <c r="C134" s="175"/>
      <c r="D134" s="176"/>
      <c r="E134" s="175"/>
    </row>
    <row r="135" spans="1:5" ht="22.8" x14ac:dyDescent="0.4">
      <c r="A135" s="175"/>
      <c r="B135" s="175"/>
      <c r="C135" s="175"/>
      <c r="D135" s="176"/>
      <c r="E135" s="175"/>
    </row>
    <row r="136" spans="1:5" ht="22.8" x14ac:dyDescent="0.4">
      <c r="A136" s="175"/>
      <c r="B136" s="175"/>
      <c r="C136" s="175"/>
      <c r="D136" s="176"/>
      <c r="E136" s="175"/>
    </row>
    <row r="137" spans="1:5" ht="22.8" x14ac:dyDescent="0.4">
      <c r="A137" s="175"/>
      <c r="B137" s="175"/>
      <c r="C137" s="175"/>
      <c r="D137" s="176"/>
      <c r="E137" s="175"/>
    </row>
    <row r="138" spans="1:5" ht="22.8" x14ac:dyDescent="0.4">
      <c r="A138" s="175"/>
      <c r="B138" s="175"/>
      <c r="C138" s="175"/>
      <c r="D138" s="176"/>
      <c r="E138" s="175"/>
    </row>
    <row r="139" spans="1:5" ht="22.8" x14ac:dyDescent="0.4">
      <c r="A139" s="175"/>
      <c r="B139" s="175"/>
      <c r="C139" s="175"/>
      <c r="D139" s="176"/>
      <c r="E139" s="175"/>
    </row>
    <row r="140" spans="1:5" ht="22.8" x14ac:dyDescent="0.4">
      <c r="A140" s="175"/>
      <c r="B140" s="175"/>
      <c r="C140" s="175"/>
      <c r="D140" s="176"/>
      <c r="E140" s="175"/>
    </row>
    <row r="141" spans="1:5" ht="22.8" x14ac:dyDescent="0.4">
      <c r="A141" s="175"/>
      <c r="B141" s="175"/>
      <c r="C141" s="175"/>
      <c r="D141" s="176"/>
      <c r="E141" s="175"/>
    </row>
    <row r="142" spans="1:5" ht="22.8" x14ac:dyDescent="0.4">
      <c r="A142" s="175"/>
      <c r="B142" s="175"/>
      <c r="C142" s="175"/>
      <c r="D142" s="176"/>
      <c r="E142" s="175"/>
    </row>
    <row r="143" spans="1:5" ht="22.8" x14ac:dyDescent="0.4">
      <c r="A143" s="175"/>
      <c r="B143" s="175"/>
      <c r="C143" s="175"/>
      <c r="D143" s="176"/>
      <c r="E143" s="175"/>
    </row>
    <row r="144" spans="1:5" ht="22.8" x14ac:dyDescent="0.4">
      <c r="A144" s="175"/>
      <c r="B144" s="175"/>
      <c r="C144" s="175"/>
      <c r="D144" s="176"/>
      <c r="E144" s="175"/>
    </row>
    <row r="145" spans="1:5" ht="22.8" x14ac:dyDescent="0.4">
      <c r="A145" s="175"/>
      <c r="B145" s="175"/>
      <c r="C145" s="175"/>
      <c r="D145" s="176"/>
      <c r="E145" s="175"/>
    </row>
    <row r="146" spans="1:5" ht="22.8" x14ac:dyDescent="0.4">
      <c r="A146" s="175"/>
      <c r="B146" s="175"/>
      <c r="C146" s="175"/>
      <c r="D146" s="176"/>
      <c r="E146" s="175"/>
    </row>
    <row r="147" spans="1:5" ht="22.8" x14ac:dyDescent="0.4">
      <c r="A147" s="175"/>
      <c r="B147" s="175"/>
      <c r="C147" s="175"/>
      <c r="D147" s="176"/>
      <c r="E147" s="175"/>
    </row>
    <row r="148" spans="1:5" ht="22.8" x14ac:dyDescent="0.4">
      <c r="A148" s="175"/>
      <c r="B148" s="175"/>
      <c r="C148" s="175"/>
      <c r="D148" s="176"/>
      <c r="E148" s="175"/>
    </row>
    <row r="149" spans="1:5" ht="22.8" x14ac:dyDescent="0.4">
      <c r="A149" s="175"/>
      <c r="B149" s="175"/>
      <c r="C149" s="175"/>
      <c r="D149" s="176"/>
      <c r="E149" s="175"/>
    </row>
    <row r="150" spans="1:5" ht="22.8" x14ac:dyDescent="0.4">
      <c r="A150" s="175"/>
      <c r="B150" s="175"/>
      <c r="C150" s="175"/>
      <c r="D150" s="176"/>
      <c r="E150" s="175"/>
    </row>
    <row r="151" spans="1:5" ht="22.8" x14ac:dyDescent="0.4">
      <c r="A151" s="175"/>
      <c r="B151" s="175"/>
      <c r="C151" s="175"/>
      <c r="D151" s="176"/>
      <c r="E151" s="175"/>
    </row>
    <row r="152" spans="1:5" ht="22.8" x14ac:dyDescent="0.4">
      <c r="A152" s="175"/>
      <c r="B152" s="175"/>
      <c r="C152" s="175"/>
      <c r="D152" s="176"/>
      <c r="E152" s="175"/>
    </row>
    <row r="153" spans="1:5" ht="22.8" x14ac:dyDescent="0.4">
      <c r="A153" s="175"/>
      <c r="B153" s="175"/>
      <c r="C153" s="175"/>
      <c r="D153" s="176"/>
      <c r="E153" s="175"/>
    </row>
    <row r="154" spans="1:5" ht="22.8" x14ac:dyDescent="0.4">
      <c r="A154" s="175"/>
      <c r="B154" s="175"/>
      <c r="C154" s="175"/>
      <c r="D154" s="176"/>
      <c r="E154" s="175"/>
    </row>
    <row r="155" spans="1:5" ht="22.8" x14ac:dyDescent="0.4">
      <c r="A155" s="175"/>
      <c r="B155" s="175"/>
      <c r="C155" s="175"/>
      <c r="D155" s="176"/>
      <c r="E155" s="175"/>
    </row>
    <row r="156" spans="1:5" ht="22.8" x14ac:dyDescent="0.4">
      <c r="A156" s="175"/>
      <c r="B156" s="175"/>
      <c r="C156" s="175"/>
      <c r="D156" s="176"/>
      <c r="E156" s="175"/>
    </row>
    <row r="157" spans="1:5" ht="22.8" x14ac:dyDescent="0.4">
      <c r="A157" s="175"/>
      <c r="B157" s="175"/>
      <c r="C157" s="175"/>
      <c r="D157" s="176"/>
      <c r="E157" s="175"/>
    </row>
    <row r="158" spans="1:5" ht="22.8" x14ac:dyDescent="0.4">
      <c r="A158" s="175"/>
      <c r="B158" s="175"/>
      <c r="C158" s="175"/>
      <c r="D158" s="176"/>
      <c r="E158" s="175"/>
    </row>
    <row r="159" spans="1:5" ht="22.8" x14ac:dyDescent="0.4">
      <c r="A159" s="175"/>
      <c r="B159" s="175"/>
      <c r="C159" s="175"/>
      <c r="D159" s="176"/>
      <c r="E159" s="175"/>
    </row>
    <row r="160" spans="1:5" ht="22.8" x14ac:dyDescent="0.4">
      <c r="A160" s="175"/>
      <c r="B160" s="175"/>
      <c r="C160" s="175"/>
      <c r="D160" s="176"/>
      <c r="E160" s="175"/>
    </row>
    <row r="161" spans="1:5" ht="22.8" x14ac:dyDescent="0.4">
      <c r="A161" s="175"/>
      <c r="B161" s="175"/>
      <c r="C161" s="175"/>
      <c r="D161" s="176"/>
      <c r="E161" s="175"/>
    </row>
    <row r="162" spans="1:5" ht="22.8" x14ac:dyDescent="0.4">
      <c r="A162" s="175"/>
      <c r="B162" s="175"/>
      <c r="C162" s="175"/>
      <c r="D162" s="176"/>
      <c r="E162" s="175"/>
    </row>
    <row r="163" spans="1:5" ht="22.8" x14ac:dyDescent="0.4">
      <c r="A163" s="175"/>
      <c r="B163" s="175"/>
      <c r="C163" s="175"/>
      <c r="D163" s="176"/>
      <c r="E163" s="175"/>
    </row>
    <row r="164" spans="1:5" ht="22.8" x14ac:dyDescent="0.4">
      <c r="A164" s="175"/>
      <c r="B164" s="175"/>
      <c r="C164" s="175"/>
      <c r="D164" s="176"/>
      <c r="E164" s="175"/>
    </row>
    <row r="165" spans="1:5" ht="22.8" x14ac:dyDescent="0.4">
      <c r="A165" s="175"/>
      <c r="B165" s="175"/>
      <c r="C165" s="175"/>
      <c r="D165" s="176"/>
      <c r="E165" s="175"/>
    </row>
    <row r="166" spans="1:5" ht="22.8" x14ac:dyDescent="0.4">
      <c r="A166" s="175"/>
      <c r="B166" s="175"/>
      <c r="C166" s="175"/>
      <c r="D166" s="176"/>
      <c r="E166" s="175"/>
    </row>
    <row r="167" spans="1:5" ht="22.8" x14ac:dyDescent="0.4">
      <c r="A167" s="175"/>
      <c r="B167" s="175"/>
      <c r="C167" s="175"/>
      <c r="D167" s="176"/>
      <c r="E167" s="175"/>
    </row>
    <row r="168" spans="1:5" ht="22.8" x14ac:dyDescent="0.4">
      <c r="A168" s="175"/>
      <c r="B168" s="175"/>
      <c r="C168" s="175"/>
      <c r="D168" s="176"/>
      <c r="E168" s="175"/>
    </row>
    <row r="169" spans="1:5" ht="22.8" x14ac:dyDescent="0.4">
      <c r="A169" s="175"/>
      <c r="B169" s="175"/>
      <c r="C169" s="175"/>
      <c r="D169" s="176"/>
      <c r="E169" s="175"/>
    </row>
    <row r="170" spans="1:5" ht="22.8" x14ac:dyDescent="0.4">
      <c r="A170" s="175"/>
      <c r="B170" s="175"/>
      <c r="C170" s="175"/>
      <c r="D170" s="176"/>
      <c r="E170" s="175"/>
    </row>
    <row r="171" spans="1:5" ht="22.8" x14ac:dyDescent="0.4">
      <c r="A171" s="175"/>
      <c r="B171" s="175"/>
      <c r="C171" s="175"/>
      <c r="D171" s="176"/>
      <c r="E171" s="175"/>
    </row>
    <row r="172" spans="1:5" ht="22.8" x14ac:dyDescent="0.4">
      <c r="A172" s="175"/>
      <c r="B172" s="175"/>
      <c r="C172" s="175"/>
      <c r="D172" s="176"/>
      <c r="E172" s="175"/>
    </row>
    <row r="173" spans="1:5" ht="22.8" x14ac:dyDescent="0.4">
      <c r="A173" s="175"/>
      <c r="B173" s="175"/>
      <c r="C173" s="175"/>
      <c r="D173" s="176"/>
      <c r="E173" s="175"/>
    </row>
    <row r="174" spans="1:5" ht="22.8" x14ac:dyDescent="0.4">
      <c r="A174" s="175"/>
      <c r="B174" s="175"/>
      <c r="C174" s="175"/>
      <c r="D174" s="176"/>
      <c r="E174" s="175"/>
    </row>
    <row r="175" spans="1:5" ht="22.8" x14ac:dyDescent="0.4">
      <c r="A175" s="175"/>
      <c r="B175" s="175"/>
      <c r="C175" s="175"/>
      <c r="D175" s="176"/>
      <c r="E175" s="175"/>
    </row>
    <row r="176" spans="1:5" ht="22.8" x14ac:dyDescent="0.4">
      <c r="A176" s="175"/>
      <c r="B176" s="175"/>
      <c r="C176" s="175"/>
      <c r="D176" s="176"/>
      <c r="E176" s="175"/>
    </row>
    <row r="177" spans="1:5" ht="22.8" x14ac:dyDescent="0.4">
      <c r="A177" s="175"/>
      <c r="B177" s="175"/>
      <c r="C177" s="175"/>
      <c r="D177" s="176"/>
      <c r="E177" s="175"/>
    </row>
    <row r="178" spans="1:5" ht="22.8" x14ac:dyDescent="0.4">
      <c r="A178" s="175"/>
      <c r="B178" s="175"/>
      <c r="C178" s="175"/>
      <c r="D178" s="176"/>
      <c r="E178" s="175"/>
    </row>
    <row r="179" spans="1:5" ht="22.8" x14ac:dyDescent="0.4">
      <c r="A179" s="175"/>
      <c r="B179" s="175"/>
      <c r="C179" s="175"/>
      <c r="D179" s="176"/>
      <c r="E179" s="175"/>
    </row>
    <row r="180" spans="1:5" ht="22.8" x14ac:dyDescent="0.4">
      <c r="A180" s="175"/>
      <c r="B180" s="175"/>
      <c r="C180" s="175"/>
      <c r="D180" s="176"/>
      <c r="E180" s="175"/>
    </row>
    <row r="181" spans="1:5" ht="22.8" x14ac:dyDescent="0.4">
      <c r="A181" s="175"/>
      <c r="B181" s="175"/>
      <c r="C181" s="175"/>
      <c r="D181" s="176"/>
      <c r="E181" s="175"/>
    </row>
    <row r="182" spans="1:5" ht="22.8" x14ac:dyDescent="0.4">
      <c r="A182" s="175"/>
      <c r="B182" s="175"/>
      <c r="C182" s="175"/>
      <c r="D182" s="176"/>
      <c r="E182" s="175"/>
    </row>
    <row r="183" spans="1:5" ht="22.8" x14ac:dyDescent="0.4">
      <c r="A183" s="175"/>
      <c r="B183" s="175"/>
      <c r="C183" s="175"/>
      <c r="D183" s="176"/>
      <c r="E183" s="175"/>
    </row>
    <row r="184" spans="1:5" ht="22.8" x14ac:dyDescent="0.4">
      <c r="A184" s="175"/>
      <c r="B184" s="175"/>
      <c r="C184" s="175"/>
      <c r="D184" s="176"/>
      <c r="E184" s="175"/>
    </row>
    <row r="185" spans="1:5" ht="22.8" x14ac:dyDescent="0.4">
      <c r="A185" s="175"/>
      <c r="B185" s="175"/>
      <c r="C185" s="175"/>
      <c r="D185" s="176"/>
      <c r="E185" s="175"/>
    </row>
    <row r="186" spans="1:5" ht="22.8" x14ac:dyDescent="0.4">
      <c r="A186" s="175"/>
      <c r="B186" s="175"/>
      <c r="C186" s="175"/>
      <c r="D186" s="176"/>
      <c r="E186" s="175"/>
    </row>
    <row r="187" spans="1:5" ht="22.8" x14ac:dyDescent="0.4">
      <c r="A187" s="175"/>
      <c r="B187" s="175"/>
      <c r="C187" s="175"/>
      <c r="D187" s="176"/>
      <c r="E187" s="175"/>
    </row>
    <row r="188" spans="1:5" ht="22.8" x14ac:dyDescent="0.4">
      <c r="A188" s="175"/>
      <c r="B188" s="175"/>
      <c r="C188" s="175"/>
      <c r="D188" s="176"/>
      <c r="E188" s="175"/>
    </row>
    <row r="189" spans="1:5" ht="22.8" x14ac:dyDescent="0.4">
      <c r="A189" s="175"/>
      <c r="B189" s="175"/>
      <c r="C189" s="175"/>
      <c r="D189" s="176"/>
      <c r="E189" s="175"/>
    </row>
    <row r="190" spans="1:5" ht="22.8" x14ac:dyDescent="0.4">
      <c r="A190" s="175"/>
      <c r="B190" s="175"/>
      <c r="C190" s="175"/>
      <c r="D190" s="176"/>
      <c r="E190" s="175"/>
    </row>
    <row r="191" spans="1:5" ht="22.8" x14ac:dyDescent="0.4">
      <c r="A191" s="175"/>
      <c r="B191" s="175"/>
      <c r="C191" s="175"/>
      <c r="D191" s="176"/>
      <c r="E191" s="175"/>
    </row>
    <row r="192" spans="1:5" ht="22.8" x14ac:dyDescent="0.4">
      <c r="A192" s="175"/>
      <c r="B192" s="175"/>
      <c r="C192" s="175"/>
      <c r="D192" s="176"/>
      <c r="E192" s="175"/>
    </row>
    <row r="193" spans="1:5" ht="22.8" x14ac:dyDescent="0.4">
      <c r="A193" s="175"/>
      <c r="B193" s="175"/>
      <c r="C193" s="175"/>
      <c r="D193" s="176"/>
      <c r="E193" s="175"/>
    </row>
    <row r="194" spans="1:5" ht="22.8" x14ac:dyDescent="0.4">
      <c r="A194" s="175"/>
      <c r="B194" s="175"/>
      <c r="C194" s="175"/>
      <c r="D194" s="176"/>
      <c r="E194" s="175"/>
    </row>
    <row r="195" spans="1:5" ht="22.8" x14ac:dyDescent="0.4">
      <c r="A195" s="175"/>
      <c r="B195" s="175"/>
      <c r="C195" s="175"/>
      <c r="D195" s="176"/>
      <c r="E195" s="175"/>
    </row>
    <row r="196" spans="1:5" ht="22.8" x14ac:dyDescent="0.4">
      <c r="A196" s="175"/>
      <c r="B196" s="175"/>
      <c r="C196" s="175"/>
      <c r="D196" s="176"/>
      <c r="E196" s="175"/>
    </row>
    <row r="197" spans="1:5" ht="22.8" x14ac:dyDescent="0.4">
      <c r="A197" s="175"/>
      <c r="B197" s="175"/>
      <c r="C197" s="175"/>
      <c r="D197" s="176"/>
      <c r="E197" s="175"/>
    </row>
    <row r="198" spans="1:5" ht="22.8" x14ac:dyDescent="0.4">
      <c r="A198" s="175"/>
      <c r="B198" s="175"/>
      <c r="C198" s="175"/>
      <c r="D198" s="176"/>
      <c r="E198" s="175"/>
    </row>
    <row r="199" spans="1:5" ht="22.8" x14ac:dyDescent="0.4">
      <c r="A199" s="175"/>
      <c r="B199" s="175"/>
      <c r="C199" s="175"/>
      <c r="D199" s="176"/>
      <c r="E199" s="175"/>
    </row>
    <row r="200" spans="1:5" ht="22.8" x14ac:dyDescent="0.4">
      <c r="A200" s="175"/>
      <c r="B200" s="175"/>
      <c r="C200" s="175"/>
      <c r="D200" s="176"/>
      <c r="E200" s="175"/>
    </row>
    <row r="201" spans="1:5" ht="22.8" x14ac:dyDescent="0.4">
      <c r="A201" s="175"/>
      <c r="B201" s="175"/>
      <c r="C201" s="175"/>
      <c r="D201" s="176"/>
      <c r="E201" s="175"/>
    </row>
    <row r="202" spans="1:5" ht="22.8" x14ac:dyDescent="0.4">
      <c r="A202" s="175"/>
      <c r="B202" s="175"/>
      <c r="C202" s="175"/>
      <c r="D202" s="176"/>
      <c r="E202" s="175"/>
    </row>
    <row r="203" spans="1:5" ht="22.8" x14ac:dyDescent="0.4">
      <c r="A203" s="175"/>
      <c r="B203" s="175"/>
      <c r="C203" s="175"/>
      <c r="D203" s="176"/>
      <c r="E203" s="175"/>
    </row>
    <row r="204" spans="1:5" ht="22.8" x14ac:dyDescent="0.4">
      <c r="A204" s="175"/>
      <c r="B204" s="175"/>
      <c r="C204" s="175"/>
      <c r="D204" s="176"/>
      <c r="E204" s="175"/>
    </row>
    <row r="205" spans="1:5" ht="22.8" x14ac:dyDescent="0.4">
      <c r="A205" s="175"/>
      <c r="B205" s="175"/>
      <c r="C205" s="175"/>
      <c r="D205" s="176"/>
      <c r="E205" s="175"/>
    </row>
    <row r="206" spans="1:5" ht="22.8" x14ac:dyDescent="0.4">
      <c r="A206" s="175"/>
      <c r="B206" s="175"/>
      <c r="C206" s="175"/>
      <c r="D206" s="176"/>
      <c r="E206" s="175"/>
    </row>
    <row r="207" spans="1:5" ht="22.8" x14ac:dyDescent="0.4">
      <c r="A207" s="175"/>
      <c r="B207" s="175"/>
      <c r="C207" s="175"/>
      <c r="D207" s="176"/>
      <c r="E207" s="175"/>
    </row>
    <row r="208" spans="1:5" ht="22.8" x14ac:dyDescent="0.4">
      <c r="A208" s="175"/>
      <c r="B208" s="175"/>
      <c r="C208" s="175"/>
      <c r="D208" s="176"/>
      <c r="E208" s="175"/>
    </row>
    <row r="209" spans="1:5" ht="22.8" x14ac:dyDescent="0.4">
      <c r="A209" s="175"/>
      <c r="B209" s="175"/>
      <c r="C209" s="175"/>
      <c r="D209" s="176"/>
      <c r="E209" s="175"/>
    </row>
    <row r="210" spans="1:5" ht="22.8" x14ac:dyDescent="0.4">
      <c r="A210" s="175"/>
      <c r="B210" s="175"/>
      <c r="C210" s="175"/>
      <c r="D210" s="176"/>
      <c r="E210" s="175"/>
    </row>
    <row r="211" spans="1:5" ht="22.8" x14ac:dyDescent="0.4">
      <c r="A211" s="175"/>
      <c r="B211" s="175"/>
      <c r="C211" s="175"/>
      <c r="D211" s="176"/>
      <c r="E211" s="175"/>
    </row>
    <row r="212" spans="1:5" ht="22.8" x14ac:dyDescent="0.4">
      <c r="A212" s="175"/>
      <c r="B212" s="175"/>
      <c r="C212" s="175"/>
      <c r="D212" s="176"/>
      <c r="E212" s="175"/>
    </row>
    <row r="213" spans="1:5" ht="22.8" x14ac:dyDescent="0.4">
      <c r="A213" s="175"/>
      <c r="B213" s="175"/>
      <c r="C213" s="175"/>
      <c r="D213" s="176"/>
      <c r="E213" s="175"/>
    </row>
    <row r="214" spans="1:5" ht="22.8" x14ac:dyDescent="0.4">
      <c r="A214" s="175"/>
      <c r="B214" s="175"/>
      <c r="C214" s="175"/>
      <c r="D214" s="176"/>
      <c r="E214" s="175"/>
    </row>
    <row r="215" spans="1:5" ht="22.8" x14ac:dyDescent="0.4">
      <c r="A215" s="175"/>
      <c r="B215" s="175"/>
      <c r="C215" s="175"/>
      <c r="D215" s="176"/>
      <c r="E215" s="175"/>
    </row>
    <row r="216" spans="1:5" ht="22.8" x14ac:dyDescent="0.4">
      <c r="A216" s="175"/>
      <c r="B216" s="175"/>
      <c r="C216" s="175"/>
      <c r="D216" s="176"/>
      <c r="E216" s="175"/>
    </row>
    <row r="217" spans="1:5" ht="22.8" x14ac:dyDescent="0.4">
      <c r="A217" s="175"/>
      <c r="B217" s="175"/>
      <c r="C217" s="175"/>
      <c r="D217" s="176"/>
      <c r="E217" s="175"/>
    </row>
    <row r="218" spans="1:5" ht="22.8" x14ac:dyDescent="0.4">
      <c r="A218" s="175"/>
      <c r="B218" s="175"/>
      <c r="C218" s="175"/>
      <c r="D218" s="176"/>
      <c r="E218" s="175"/>
    </row>
    <row r="219" spans="1:5" ht="22.8" x14ac:dyDescent="0.4">
      <c r="A219" s="175"/>
      <c r="B219" s="175"/>
      <c r="C219" s="175"/>
      <c r="D219" s="176"/>
      <c r="E219" s="175"/>
    </row>
    <row r="220" spans="1:5" ht="22.8" x14ac:dyDescent="0.4">
      <c r="A220" s="175"/>
      <c r="B220" s="175"/>
      <c r="C220" s="175"/>
      <c r="D220" s="176"/>
      <c r="E220" s="175"/>
    </row>
    <row r="221" spans="1:5" ht="22.8" x14ac:dyDescent="0.4">
      <c r="A221" s="175"/>
      <c r="B221" s="175"/>
      <c r="C221" s="175"/>
      <c r="D221" s="176"/>
      <c r="E221" s="175"/>
    </row>
    <row r="222" spans="1:5" ht="22.8" x14ac:dyDescent="0.4">
      <c r="A222" s="175"/>
      <c r="B222" s="175"/>
      <c r="C222" s="175"/>
      <c r="D222" s="176"/>
      <c r="E222" s="175"/>
    </row>
    <row r="223" spans="1:5" ht="22.8" x14ac:dyDescent="0.4">
      <c r="A223" s="175"/>
      <c r="B223" s="175"/>
      <c r="C223" s="175"/>
      <c r="D223" s="176"/>
      <c r="E223" s="175"/>
    </row>
    <row r="224" spans="1:5" ht="22.8" x14ac:dyDescent="0.4">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zoomScale="70" zoomScaleNormal="70" zoomScaleSheetLayoutView="100" workbookViewId="0">
      <pane xSplit="1" ySplit="7" topLeftCell="B11" activePane="bottomRight" state="frozen"/>
      <selection pane="topRight" activeCell="B1" sqref="B1"/>
      <selection pane="bottomLeft" activeCell="A8" sqref="A8"/>
      <selection pane="bottomRight" sqref="A1:AB25"/>
    </sheetView>
  </sheetViews>
  <sheetFormatPr defaultColWidth="9" defaultRowHeight="16.2" x14ac:dyDescent="0.3"/>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x14ac:dyDescent="0.3">
      <c r="A1" s="181" t="s">
        <v>1086</v>
      </c>
      <c r="B1" s="182"/>
      <c r="C1" s="183"/>
      <c r="D1" s="183"/>
      <c r="E1" s="183"/>
      <c r="F1" s="183"/>
      <c r="G1" s="183"/>
      <c r="H1" s="183"/>
      <c r="AC1" s="147" t="s">
        <v>880</v>
      </c>
    </row>
    <row r="2" spans="1:29" ht="17.25" customHeight="1" x14ac:dyDescent="0.3">
      <c r="A2" s="185" t="s">
        <v>1192</v>
      </c>
      <c r="B2" s="186" t="s">
        <v>1193</v>
      </c>
      <c r="C2" s="187"/>
      <c r="D2" s="187"/>
      <c r="E2" s="183"/>
      <c r="F2" s="183"/>
      <c r="G2" s="183"/>
      <c r="H2" s="183"/>
      <c r="L2" s="188"/>
      <c r="M2" s="188"/>
      <c r="N2" s="188"/>
      <c r="O2" s="188"/>
      <c r="P2" s="188"/>
      <c r="Q2" s="188"/>
      <c r="Y2" s="188"/>
      <c r="Z2" s="188"/>
      <c r="AA2" s="188"/>
      <c r="AB2" s="188"/>
    </row>
    <row r="3" spans="1:29" s="192" customFormat="1" ht="28.2" x14ac:dyDescent="0.55000000000000004">
      <c r="A3" s="189" t="s">
        <v>1194</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x14ac:dyDescent="0.35">
      <c r="C4" s="193"/>
      <c r="D4" s="193"/>
      <c r="E4" s="193"/>
      <c r="H4" s="194"/>
      <c r="J4" s="195" t="s">
        <v>2175</v>
      </c>
      <c r="K4" s="194"/>
      <c r="L4" s="196"/>
      <c r="M4" s="196"/>
      <c r="N4" s="196"/>
      <c r="O4" s="196"/>
      <c r="R4" s="194"/>
      <c r="S4" s="194"/>
      <c r="T4" s="194"/>
      <c r="U4" s="194"/>
      <c r="V4" s="194"/>
      <c r="W4" s="194"/>
      <c r="X4" s="194"/>
      <c r="Y4" s="194"/>
      <c r="Z4" s="197"/>
      <c r="AA4" s="197"/>
      <c r="AB4" s="198" t="s">
        <v>1195</v>
      </c>
    </row>
    <row r="5" spans="1:29" ht="27" customHeight="1" x14ac:dyDescent="0.3">
      <c r="A5" s="1841" t="s">
        <v>1196</v>
      </c>
      <c r="B5" s="1842"/>
      <c r="C5" s="1847" t="s">
        <v>1197</v>
      </c>
      <c r="D5" s="1848"/>
      <c r="E5" s="1848"/>
      <c r="F5" s="1848"/>
      <c r="G5" s="1848"/>
      <c r="H5" s="1848"/>
      <c r="I5" s="1848"/>
      <c r="J5" s="1848"/>
      <c r="K5" s="1849"/>
      <c r="L5" s="1827" t="s">
        <v>1198</v>
      </c>
      <c r="M5" s="1841"/>
      <c r="N5" s="1842"/>
      <c r="O5" s="1827" t="s">
        <v>1199</v>
      </c>
      <c r="P5" s="1841"/>
      <c r="Q5" s="1842"/>
      <c r="R5" s="1853" t="s">
        <v>1200</v>
      </c>
      <c r="S5" s="1854"/>
      <c r="T5" s="1854"/>
      <c r="U5" s="199" t="s">
        <v>1201</v>
      </c>
      <c r="V5" s="200"/>
      <c r="W5" s="200"/>
      <c r="X5" s="200"/>
      <c r="Y5" s="200"/>
      <c r="Z5" s="200"/>
      <c r="AA5" s="1838" t="s">
        <v>1202</v>
      </c>
      <c r="AB5" s="1827" t="s">
        <v>1203</v>
      </c>
    </row>
    <row r="6" spans="1:29" ht="29.25" customHeight="1" x14ac:dyDescent="0.3">
      <c r="A6" s="1843"/>
      <c r="B6" s="1844"/>
      <c r="C6" s="201" t="s">
        <v>1204</v>
      </c>
      <c r="D6" s="201"/>
      <c r="E6" s="201"/>
      <c r="F6" s="201" t="s">
        <v>1205</v>
      </c>
      <c r="G6" s="201"/>
      <c r="H6" s="201"/>
      <c r="I6" s="1830" t="s">
        <v>1206</v>
      </c>
      <c r="J6" s="1831"/>
      <c r="K6" s="1832"/>
      <c r="L6" s="1850"/>
      <c r="M6" s="1851"/>
      <c r="N6" s="1852"/>
      <c r="O6" s="1850"/>
      <c r="P6" s="1851"/>
      <c r="Q6" s="1852"/>
      <c r="R6" s="1855"/>
      <c r="S6" s="1856"/>
      <c r="T6" s="1856"/>
      <c r="U6" s="1833" t="s">
        <v>1207</v>
      </c>
      <c r="V6" s="1835" t="s">
        <v>1208</v>
      </c>
      <c r="W6" s="1835" t="s">
        <v>1209</v>
      </c>
      <c r="X6" s="1835" t="s">
        <v>1210</v>
      </c>
      <c r="Y6" s="1835" t="s">
        <v>1211</v>
      </c>
      <c r="Z6" s="1835" t="s">
        <v>1212</v>
      </c>
      <c r="AA6" s="1839"/>
      <c r="AB6" s="1828"/>
    </row>
    <row r="7" spans="1:29" ht="59.25" customHeight="1" thickBot="1" x14ac:dyDescent="0.35">
      <c r="A7" s="1845"/>
      <c r="B7" s="1846"/>
      <c r="C7" s="203" t="s">
        <v>1213</v>
      </c>
      <c r="D7" s="204" t="s">
        <v>1214</v>
      </c>
      <c r="E7" s="204" t="s">
        <v>1215</v>
      </c>
      <c r="F7" s="203" t="s">
        <v>1213</v>
      </c>
      <c r="G7" s="204" t="s">
        <v>1214</v>
      </c>
      <c r="H7" s="204" t="s">
        <v>1215</v>
      </c>
      <c r="I7" s="203" t="s">
        <v>1213</v>
      </c>
      <c r="J7" s="204" t="s">
        <v>1214</v>
      </c>
      <c r="K7" s="204" t="s">
        <v>1215</v>
      </c>
      <c r="L7" s="204" t="s">
        <v>1069</v>
      </c>
      <c r="M7" s="205" t="s">
        <v>1216</v>
      </c>
      <c r="N7" s="203" t="s">
        <v>1217</v>
      </c>
      <c r="O7" s="204" t="s">
        <v>1069</v>
      </c>
      <c r="P7" s="205" t="s">
        <v>1216</v>
      </c>
      <c r="Q7" s="203" t="s">
        <v>1217</v>
      </c>
      <c r="R7" s="204" t="s">
        <v>1069</v>
      </c>
      <c r="S7" s="204" t="s">
        <v>1214</v>
      </c>
      <c r="T7" s="206" t="s">
        <v>1215</v>
      </c>
      <c r="U7" s="1834"/>
      <c r="V7" s="1836"/>
      <c r="W7" s="1837"/>
      <c r="X7" s="1837"/>
      <c r="Y7" s="1836"/>
      <c r="Z7" s="1836"/>
      <c r="AA7" s="1840"/>
      <c r="AB7" s="1829"/>
    </row>
    <row r="8" spans="1:29" ht="30.75" customHeight="1" x14ac:dyDescent="0.3">
      <c r="A8" s="1824" t="s">
        <v>1218</v>
      </c>
      <c r="B8" s="207" t="s">
        <v>1104</v>
      </c>
      <c r="C8" s="992">
        <f>C14</f>
        <v>311</v>
      </c>
      <c r="D8" s="992">
        <f t="shared" ref="D8:T8" si="0">D14</f>
        <v>118</v>
      </c>
      <c r="E8" s="992">
        <f t="shared" si="0"/>
        <v>193</v>
      </c>
      <c r="F8" s="992">
        <f t="shared" si="0"/>
        <v>15</v>
      </c>
      <c r="G8" s="992">
        <f t="shared" si="0"/>
        <v>12</v>
      </c>
      <c r="H8" s="992">
        <f t="shared" si="0"/>
        <v>3</v>
      </c>
      <c r="I8" s="992">
        <f t="shared" si="0"/>
        <v>296</v>
      </c>
      <c r="J8" s="992">
        <f t="shared" si="0"/>
        <v>106</v>
      </c>
      <c r="K8" s="992">
        <f t="shared" si="0"/>
        <v>190</v>
      </c>
      <c r="L8" s="992">
        <f t="shared" si="0"/>
        <v>4</v>
      </c>
      <c r="M8" s="992">
        <f t="shared" si="0"/>
        <v>4</v>
      </c>
      <c r="N8" s="992">
        <f t="shared" si="0"/>
        <v>0</v>
      </c>
      <c r="O8" s="992">
        <f t="shared" si="0"/>
        <v>190</v>
      </c>
      <c r="P8" s="992">
        <f t="shared" si="0"/>
        <v>56</v>
      </c>
      <c r="Q8" s="992">
        <f t="shared" si="0"/>
        <v>134</v>
      </c>
      <c r="R8" s="992">
        <f t="shared" si="0"/>
        <v>1</v>
      </c>
      <c r="S8" s="992">
        <f t="shared" si="0"/>
        <v>1</v>
      </c>
      <c r="T8" s="992">
        <f t="shared" si="0"/>
        <v>0</v>
      </c>
      <c r="U8" s="993"/>
      <c r="V8" s="994"/>
      <c r="W8" s="995"/>
      <c r="X8" s="995"/>
      <c r="Y8" s="994"/>
      <c r="Z8" s="994"/>
      <c r="AA8" s="995"/>
      <c r="AB8" s="996"/>
    </row>
    <row r="9" spans="1:29" ht="30.75" customHeight="1" x14ac:dyDescent="0.3">
      <c r="A9" s="1825"/>
      <c r="B9" s="202" t="s">
        <v>1219</v>
      </c>
      <c r="C9" s="992">
        <f>C15</f>
        <v>23</v>
      </c>
      <c r="D9" s="992">
        <f t="shared" ref="D9:T9" si="1">D15</f>
        <v>10</v>
      </c>
      <c r="E9" s="992">
        <f t="shared" si="1"/>
        <v>13</v>
      </c>
      <c r="F9" s="992">
        <f t="shared" si="1"/>
        <v>1</v>
      </c>
      <c r="G9" s="992">
        <f t="shared" si="1"/>
        <v>1</v>
      </c>
      <c r="H9" s="992">
        <f t="shared" si="1"/>
        <v>0</v>
      </c>
      <c r="I9" s="992">
        <f t="shared" si="1"/>
        <v>22</v>
      </c>
      <c r="J9" s="992">
        <f t="shared" si="1"/>
        <v>9</v>
      </c>
      <c r="K9" s="992">
        <f t="shared" si="1"/>
        <v>13</v>
      </c>
      <c r="L9" s="992">
        <f t="shared" si="1"/>
        <v>0</v>
      </c>
      <c r="M9" s="992">
        <f t="shared" si="1"/>
        <v>0</v>
      </c>
      <c r="N9" s="992">
        <f t="shared" si="1"/>
        <v>0</v>
      </c>
      <c r="O9" s="992">
        <f t="shared" si="1"/>
        <v>17</v>
      </c>
      <c r="P9" s="992">
        <f t="shared" si="1"/>
        <v>5</v>
      </c>
      <c r="Q9" s="992">
        <f t="shared" si="1"/>
        <v>12</v>
      </c>
      <c r="R9" s="992">
        <f t="shared" si="1"/>
        <v>0</v>
      </c>
      <c r="S9" s="992">
        <f t="shared" si="1"/>
        <v>0</v>
      </c>
      <c r="T9" s="992">
        <f t="shared" si="1"/>
        <v>0</v>
      </c>
      <c r="U9" s="1822">
        <f>U15</f>
        <v>157</v>
      </c>
      <c r="V9" s="1817">
        <f>V15</f>
        <v>0</v>
      </c>
      <c r="W9" s="1817">
        <f t="shared" ref="W9:AB9" si="2">W15</f>
        <v>157</v>
      </c>
      <c r="X9" s="1817">
        <f t="shared" si="2"/>
        <v>0</v>
      </c>
      <c r="Y9" s="1817">
        <f t="shared" si="2"/>
        <v>0</v>
      </c>
      <c r="Z9" s="1817">
        <f t="shared" si="2"/>
        <v>0</v>
      </c>
      <c r="AA9" s="1817">
        <f t="shared" si="2"/>
        <v>0</v>
      </c>
      <c r="AB9" s="1817">
        <f t="shared" si="2"/>
        <v>0</v>
      </c>
    </row>
    <row r="10" spans="1:29" ht="30.75" customHeight="1" x14ac:dyDescent="0.3">
      <c r="A10" s="1825"/>
      <c r="B10" s="207" t="s">
        <v>1220</v>
      </c>
      <c r="C10" s="992">
        <f t="shared" ref="C10:R13" si="3">C16</f>
        <v>61</v>
      </c>
      <c r="D10" s="992">
        <f t="shared" si="3"/>
        <v>22</v>
      </c>
      <c r="E10" s="992">
        <f t="shared" si="3"/>
        <v>39</v>
      </c>
      <c r="F10" s="992">
        <f t="shared" si="3"/>
        <v>6</v>
      </c>
      <c r="G10" s="992">
        <f t="shared" si="3"/>
        <v>6</v>
      </c>
      <c r="H10" s="992">
        <f t="shared" si="3"/>
        <v>0</v>
      </c>
      <c r="I10" s="992">
        <f t="shared" si="3"/>
        <v>55</v>
      </c>
      <c r="J10" s="992">
        <f t="shared" si="3"/>
        <v>16</v>
      </c>
      <c r="K10" s="992">
        <f t="shared" si="3"/>
        <v>39</v>
      </c>
      <c r="L10" s="992">
        <f t="shared" si="3"/>
        <v>0</v>
      </c>
      <c r="M10" s="992">
        <f t="shared" si="3"/>
        <v>0</v>
      </c>
      <c r="N10" s="992">
        <f t="shared" si="3"/>
        <v>0</v>
      </c>
      <c r="O10" s="992">
        <f t="shared" si="3"/>
        <v>38</v>
      </c>
      <c r="P10" s="992">
        <f t="shared" si="3"/>
        <v>10</v>
      </c>
      <c r="Q10" s="992">
        <f t="shared" si="3"/>
        <v>28</v>
      </c>
      <c r="R10" s="992">
        <f t="shared" si="3"/>
        <v>0</v>
      </c>
      <c r="S10" s="992">
        <f t="shared" ref="S10:T10" si="4">S16</f>
        <v>0</v>
      </c>
      <c r="T10" s="992">
        <f t="shared" si="4"/>
        <v>0</v>
      </c>
      <c r="U10" s="1822"/>
      <c r="V10" s="1817"/>
      <c r="W10" s="1817"/>
      <c r="X10" s="1817"/>
      <c r="Y10" s="1817"/>
      <c r="Z10" s="1817"/>
      <c r="AA10" s="1817"/>
      <c r="AB10" s="1817"/>
    </row>
    <row r="11" spans="1:29" ht="30.75" customHeight="1" x14ac:dyDescent="0.3">
      <c r="A11" s="1825"/>
      <c r="B11" s="207" t="s">
        <v>1221</v>
      </c>
      <c r="C11" s="992">
        <f t="shared" si="3"/>
        <v>64</v>
      </c>
      <c r="D11" s="992">
        <f t="shared" si="3"/>
        <v>18</v>
      </c>
      <c r="E11" s="992">
        <f t="shared" si="3"/>
        <v>46</v>
      </c>
      <c r="F11" s="992">
        <f t="shared" si="3"/>
        <v>3</v>
      </c>
      <c r="G11" s="992">
        <f t="shared" si="3"/>
        <v>2</v>
      </c>
      <c r="H11" s="992">
        <f t="shared" si="3"/>
        <v>1</v>
      </c>
      <c r="I11" s="992">
        <f t="shared" si="3"/>
        <v>61</v>
      </c>
      <c r="J11" s="992">
        <f t="shared" si="3"/>
        <v>16</v>
      </c>
      <c r="K11" s="992">
        <f t="shared" si="3"/>
        <v>45</v>
      </c>
      <c r="L11" s="992">
        <f t="shared" si="3"/>
        <v>0</v>
      </c>
      <c r="M11" s="992">
        <f t="shared" si="3"/>
        <v>0</v>
      </c>
      <c r="N11" s="992">
        <f t="shared" si="3"/>
        <v>0</v>
      </c>
      <c r="O11" s="992">
        <f t="shared" si="3"/>
        <v>42</v>
      </c>
      <c r="P11" s="992">
        <f t="shared" si="3"/>
        <v>11</v>
      </c>
      <c r="Q11" s="992">
        <f t="shared" si="3"/>
        <v>31</v>
      </c>
      <c r="R11" s="992">
        <f t="shared" si="3"/>
        <v>0</v>
      </c>
      <c r="S11" s="992">
        <f t="shared" ref="S11:T11" si="5">S17</f>
        <v>0</v>
      </c>
      <c r="T11" s="992">
        <f t="shared" si="5"/>
        <v>0</v>
      </c>
      <c r="U11" s="1822"/>
      <c r="V11" s="1817"/>
      <c r="W11" s="1817"/>
      <c r="X11" s="1817"/>
      <c r="Y11" s="1817"/>
      <c r="Z11" s="1817"/>
      <c r="AA11" s="1817"/>
      <c r="AB11" s="1817"/>
    </row>
    <row r="12" spans="1:29" ht="30.75" customHeight="1" x14ac:dyDescent="0.3">
      <c r="A12" s="1825"/>
      <c r="B12" s="207" t="s">
        <v>1222</v>
      </c>
      <c r="C12" s="992">
        <f t="shared" si="3"/>
        <v>78</v>
      </c>
      <c r="D12" s="992">
        <f t="shared" si="3"/>
        <v>33</v>
      </c>
      <c r="E12" s="992">
        <f t="shared" si="3"/>
        <v>45</v>
      </c>
      <c r="F12" s="992">
        <f t="shared" si="3"/>
        <v>2</v>
      </c>
      <c r="G12" s="992">
        <f t="shared" si="3"/>
        <v>1</v>
      </c>
      <c r="H12" s="992">
        <f t="shared" si="3"/>
        <v>1</v>
      </c>
      <c r="I12" s="992">
        <f t="shared" si="3"/>
        <v>76</v>
      </c>
      <c r="J12" s="992">
        <f t="shared" si="3"/>
        <v>32</v>
      </c>
      <c r="K12" s="992">
        <f t="shared" si="3"/>
        <v>44</v>
      </c>
      <c r="L12" s="992">
        <f t="shared" si="3"/>
        <v>0</v>
      </c>
      <c r="M12" s="992">
        <f t="shared" si="3"/>
        <v>0</v>
      </c>
      <c r="N12" s="992">
        <f t="shared" si="3"/>
        <v>0</v>
      </c>
      <c r="O12" s="992">
        <f t="shared" si="3"/>
        <v>51</v>
      </c>
      <c r="P12" s="992">
        <f t="shared" si="3"/>
        <v>18</v>
      </c>
      <c r="Q12" s="992">
        <f t="shared" si="3"/>
        <v>33</v>
      </c>
      <c r="R12" s="992">
        <f t="shared" si="3"/>
        <v>1</v>
      </c>
      <c r="S12" s="992">
        <f t="shared" ref="S12:T12" si="6">S18</f>
        <v>1</v>
      </c>
      <c r="T12" s="992">
        <f t="shared" si="6"/>
        <v>0</v>
      </c>
      <c r="U12" s="1822"/>
      <c r="V12" s="1817"/>
      <c r="W12" s="1817"/>
      <c r="X12" s="1817"/>
      <c r="Y12" s="1817"/>
      <c r="Z12" s="1817"/>
      <c r="AA12" s="1817"/>
      <c r="AB12" s="1817"/>
    </row>
    <row r="13" spans="1:29" ht="30.75" customHeight="1" x14ac:dyDescent="0.3">
      <c r="A13" s="1826"/>
      <c r="B13" s="207" t="s">
        <v>1223</v>
      </c>
      <c r="C13" s="992">
        <f t="shared" si="3"/>
        <v>85</v>
      </c>
      <c r="D13" s="992">
        <f t="shared" si="3"/>
        <v>35</v>
      </c>
      <c r="E13" s="992">
        <f t="shared" si="3"/>
        <v>50</v>
      </c>
      <c r="F13" s="992">
        <f t="shared" si="3"/>
        <v>3</v>
      </c>
      <c r="G13" s="992">
        <f t="shared" si="3"/>
        <v>2</v>
      </c>
      <c r="H13" s="992">
        <f t="shared" si="3"/>
        <v>1</v>
      </c>
      <c r="I13" s="992">
        <f t="shared" si="3"/>
        <v>82</v>
      </c>
      <c r="J13" s="992">
        <f t="shared" si="3"/>
        <v>33</v>
      </c>
      <c r="K13" s="992">
        <f t="shared" si="3"/>
        <v>49</v>
      </c>
      <c r="L13" s="992">
        <f t="shared" si="3"/>
        <v>4</v>
      </c>
      <c r="M13" s="992">
        <f t="shared" si="3"/>
        <v>4</v>
      </c>
      <c r="N13" s="992">
        <f t="shared" si="3"/>
        <v>0</v>
      </c>
      <c r="O13" s="992">
        <f t="shared" si="3"/>
        <v>42</v>
      </c>
      <c r="P13" s="992">
        <f t="shared" si="3"/>
        <v>12</v>
      </c>
      <c r="Q13" s="992">
        <f t="shared" si="3"/>
        <v>30</v>
      </c>
      <c r="R13" s="992">
        <f t="shared" si="3"/>
        <v>0</v>
      </c>
      <c r="S13" s="992">
        <f t="shared" ref="S13:T13" si="7">S19</f>
        <v>0</v>
      </c>
      <c r="T13" s="992">
        <f t="shared" si="7"/>
        <v>0</v>
      </c>
      <c r="U13" s="1823"/>
      <c r="V13" s="1818"/>
      <c r="W13" s="1818"/>
      <c r="X13" s="1818"/>
      <c r="Y13" s="1818"/>
      <c r="Z13" s="1818"/>
      <c r="AA13" s="1818"/>
      <c r="AB13" s="1818"/>
    </row>
    <row r="14" spans="1:29" ht="30.75" customHeight="1" x14ac:dyDescent="0.3">
      <c r="A14" s="1819" t="s">
        <v>2177</v>
      </c>
      <c r="B14" s="207" t="s">
        <v>1104</v>
      </c>
      <c r="C14" s="998">
        <f>SUM(D14:E14)</f>
        <v>311</v>
      </c>
      <c r="D14" s="998">
        <f>SUM(D15:D19)</f>
        <v>118</v>
      </c>
      <c r="E14" s="998">
        <f>SUM(E15:E19)</f>
        <v>193</v>
      </c>
      <c r="F14" s="998">
        <f>SUM(G14:H14)</f>
        <v>15</v>
      </c>
      <c r="G14" s="998">
        <f>SUM(G15:G19)</f>
        <v>12</v>
      </c>
      <c r="H14" s="998">
        <f>SUM(H15:H19)</f>
        <v>3</v>
      </c>
      <c r="I14" s="998">
        <f>SUM(J14:K14)</f>
        <v>296</v>
      </c>
      <c r="J14" s="998">
        <f>SUM(J15:J19)</f>
        <v>106</v>
      </c>
      <c r="K14" s="999">
        <f>SUM(K15:K19)</f>
        <v>190</v>
      </c>
      <c r="L14" s="1000">
        <f>SUM(M14:N14)</f>
        <v>4</v>
      </c>
      <c r="M14" s="1000">
        <f>SUM(M15:M19)</f>
        <v>4</v>
      </c>
      <c r="N14" s="1000">
        <f>SUM(N15:N19)</f>
        <v>0</v>
      </c>
      <c r="O14" s="1000">
        <f>SUM(P14:Q14)</f>
        <v>190</v>
      </c>
      <c r="P14" s="1000">
        <f>SUM(P15:P19)</f>
        <v>56</v>
      </c>
      <c r="Q14" s="1000">
        <f>SUM(Q15:Q19)</f>
        <v>134</v>
      </c>
      <c r="R14" s="1001">
        <f>SUM(S14:T14)</f>
        <v>1</v>
      </c>
      <c r="S14" s="1001">
        <f>SUM(S15:S19)</f>
        <v>1</v>
      </c>
      <c r="T14" s="1001">
        <f>SUM(T15:T19)</f>
        <v>0</v>
      </c>
      <c r="U14" s="997"/>
      <c r="V14" s="994"/>
      <c r="W14" s="994"/>
      <c r="X14" s="994"/>
      <c r="Y14" s="994"/>
      <c r="Z14" s="994"/>
      <c r="AA14" s="994"/>
      <c r="AB14" s="1002"/>
    </row>
    <row r="15" spans="1:29" ht="27" customHeight="1" x14ac:dyDescent="0.3">
      <c r="A15" s="1820"/>
      <c r="B15" s="202" t="s">
        <v>1224</v>
      </c>
      <c r="C15" s="998">
        <f t="shared" ref="C15:C19" si="8">SUM(D15:E15)</f>
        <v>23</v>
      </c>
      <c r="D15" s="1003">
        <v>10</v>
      </c>
      <c r="E15" s="1003">
        <v>13</v>
      </c>
      <c r="F15" s="998">
        <f t="shared" ref="F15:F19" si="9">SUM(G15:H15)</f>
        <v>1</v>
      </c>
      <c r="G15" s="1003">
        <v>1</v>
      </c>
      <c r="H15" s="1003">
        <v>0</v>
      </c>
      <c r="I15" s="998">
        <f t="shared" ref="I15:I19" si="10">SUM(J15:K15)</f>
        <v>22</v>
      </c>
      <c r="J15" s="1003">
        <v>9</v>
      </c>
      <c r="K15" s="1004">
        <v>13</v>
      </c>
      <c r="L15" s="1000">
        <f t="shared" ref="L15:L19" si="11">SUM(M15:N15)</f>
        <v>0</v>
      </c>
      <c r="M15" s="1005">
        <v>0</v>
      </c>
      <c r="N15" s="1005">
        <v>0</v>
      </c>
      <c r="O15" s="1000">
        <f t="shared" ref="O15:O19" si="12">SUM(P15:Q15)</f>
        <v>17</v>
      </c>
      <c r="P15" s="1005">
        <v>5</v>
      </c>
      <c r="Q15" s="1006">
        <v>12</v>
      </c>
      <c r="R15" s="1001">
        <f t="shared" ref="R15:R19" si="13">SUM(S15:T15)</f>
        <v>0</v>
      </c>
      <c r="S15" s="1004">
        <v>0</v>
      </c>
      <c r="T15" s="1006">
        <v>0</v>
      </c>
      <c r="U15" s="1822">
        <f>SUM(V15:Z19)</f>
        <v>157</v>
      </c>
      <c r="V15" s="1817">
        <v>0</v>
      </c>
      <c r="W15" s="1817">
        <v>157</v>
      </c>
      <c r="X15" s="1817">
        <v>0</v>
      </c>
      <c r="Y15" s="1817">
        <v>0</v>
      </c>
      <c r="Z15" s="1817">
        <v>0</v>
      </c>
      <c r="AA15" s="1817">
        <v>0</v>
      </c>
      <c r="AB15" s="1817">
        <v>0</v>
      </c>
    </row>
    <row r="16" spans="1:29" ht="27" customHeight="1" x14ac:dyDescent="0.3">
      <c r="A16" s="1820"/>
      <c r="B16" s="207" t="s">
        <v>1225</v>
      </c>
      <c r="C16" s="998">
        <f t="shared" si="8"/>
        <v>61</v>
      </c>
      <c r="D16" s="1003">
        <v>22</v>
      </c>
      <c r="E16" s="1003">
        <v>39</v>
      </c>
      <c r="F16" s="998">
        <f t="shared" si="9"/>
        <v>6</v>
      </c>
      <c r="G16" s="1003">
        <v>6</v>
      </c>
      <c r="H16" s="1003">
        <v>0</v>
      </c>
      <c r="I16" s="998">
        <f t="shared" si="10"/>
        <v>55</v>
      </c>
      <c r="J16" s="1003">
        <v>16</v>
      </c>
      <c r="K16" s="1004">
        <v>39</v>
      </c>
      <c r="L16" s="1000">
        <f t="shared" si="11"/>
        <v>0</v>
      </c>
      <c r="M16" s="1005">
        <v>0</v>
      </c>
      <c r="N16" s="1005">
        <v>0</v>
      </c>
      <c r="O16" s="1000">
        <f t="shared" si="12"/>
        <v>38</v>
      </c>
      <c r="P16" s="1005">
        <v>10</v>
      </c>
      <c r="Q16" s="1006">
        <v>28</v>
      </c>
      <c r="R16" s="1001">
        <f t="shared" si="13"/>
        <v>0</v>
      </c>
      <c r="S16" s="1004">
        <v>0</v>
      </c>
      <c r="T16" s="1006">
        <v>0</v>
      </c>
      <c r="U16" s="1822"/>
      <c r="V16" s="1817"/>
      <c r="W16" s="1817"/>
      <c r="X16" s="1817"/>
      <c r="Y16" s="1817"/>
      <c r="Z16" s="1817"/>
      <c r="AA16" s="1817"/>
      <c r="AB16" s="1817"/>
    </row>
    <row r="17" spans="1:67" ht="27" customHeight="1" x14ac:dyDescent="0.3">
      <c r="A17" s="1820"/>
      <c r="B17" s="207" t="s">
        <v>1226</v>
      </c>
      <c r="C17" s="998">
        <f t="shared" si="8"/>
        <v>64</v>
      </c>
      <c r="D17" s="1003">
        <v>18</v>
      </c>
      <c r="E17" s="1003">
        <v>46</v>
      </c>
      <c r="F17" s="998">
        <f t="shared" si="9"/>
        <v>3</v>
      </c>
      <c r="G17" s="1003">
        <v>2</v>
      </c>
      <c r="H17" s="1003">
        <v>1</v>
      </c>
      <c r="I17" s="998">
        <f t="shared" si="10"/>
        <v>61</v>
      </c>
      <c r="J17" s="1003">
        <v>16</v>
      </c>
      <c r="K17" s="1004">
        <v>45</v>
      </c>
      <c r="L17" s="1000">
        <f t="shared" si="11"/>
        <v>0</v>
      </c>
      <c r="M17" s="1005">
        <v>0</v>
      </c>
      <c r="N17" s="1005">
        <v>0</v>
      </c>
      <c r="O17" s="1000">
        <f t="shared" si="12"/>
        <v>42</v>
      </c>
      <c r="P17" s="1005">
        <v>11</v>
      </c>
      <c r="Q17" s="1006">
        <v>31</v>
      </c>
      <c r="R17" s="1001">
        <f t="shared" si="13"/>
        <v>0</v>
      </c>
      <c r="S17" s="1004">
        <v>0</v>
      </c>
      <c r="T17" s="1006">
        <v>0</v>
      </c>
      <c r="U17" s="1822"/>
      <c r="V17" s="1817"/>
      <c r="W17" s="1817"/>
      <c r="X17" s="1817"/>
      <c r="Y17" s="1817"/>
      <c r="Z17" s="1817"/>
      <c r="AA17" s="1817"/>
      <c r="AB17" s="1817"/>
    </row>
    <row r="18" spans="1:67" ht="27" customHeight="1" x14ac:dyDescent="0.3">
      <c r="A18" s="1820"/>
      <c r="B18" s="207" t="s">
        <v>1227</v>
      </c>
      <c r="C18" s="998">
        <f t="shared" si="8"/>
        <v>78</v>
      </c>
      <c r="D18" s="1003">
        <v>33</v>
      </c>
      <c r="E18" s="1003">
        <v>45</v>
      </c>
      <c r="F18" s="998">
        <f t="shared" si="9"/>
        <v>2</v>
      </c>
      <c r="G18" s="1003">
        <v>1</v>
      </c>
      <c r="H18" s="1003">
        <v>1</v>
      </c>
      <c r="I18" s="998">
        <f t="shared" si="10"/>
        <v>76</v>
      </c>
      <c r="J18" s="1003">
        <v>32</v>
      </c>
      <c r="K18" s="1004">
        <v>44</v>
      </c>
      <c r="L18" s="1000">
        <f t="shared" si="11"/>
        <v>0</v>
      </c>
      <c r="M18" s="1005">
        <v>0</v>
      </c>
      <c r="N18" s="1005">
        <v>0</v>
      </c>
      <c r="O18" s="1000">
        <f t="shared" si="12"/>
        <v>51</v>
      </c>
      <c r="P18" s="1005">
        <v>18</v>
      </c>
      <c r="Q18" s="1006">
        <v>33</v>
      </c>
      <c r="R18" s="1001">
        <f t="shared" si="13"/>
        <v>1</v>
      </c>
      <c r="S18" s="1004">
        <v>1</v>
      </c>
      <c r="T18" s="1006">
        <v>0</v>
      </c>
      <c r="U18" s="1822"/>
      <c r="V18" s="1817"/>
      <c r="W18" s="1817"/>
      <c r="X18" s="1817"/>
      <c r="Y18" s="1817"/>
      <c r="Z18" s="1817"/>
      <c r="AA18" s="1817"/>
      <c r="AB18" s="1817"/>
    </row>
    <row r="19" spans="1:67" ht="27" customHeight="1" x14ac:dyDescent="0.3">
      <c r="A19" s="1821"/>
      <c r="B19" s="207" t="s">
        <v>1228</v>
      </c>
      <c r="C19" s="998">
        <f t="shared" si="8"/>
        <v>85</v>
      </c>
      <c r="D19" s="1003">
        <v>35</v>
      </c>
      <c r="E19" s="1003">
        <v>50</v>
      </c>
      <c r="F19" s="998">
        <f t="shared" si="9"/>
        <v>3</v>
      </c>
      <c r="G19" s="1003">
        <v>2</v>
      </c>
      <c r="H19" s="1003">
        <v>1</v>
      </c>
      <c r="I19" s="998">
        <f t="shared" si="10"/>
        <v>82</v>
      </c>
      <c r="J19" s="1003">
        <v>33</v>
      </c>
      <c r="K19" s="1004">
        <v>49</v>
      </c>
      <c r="L19" s="1000">
        <f t="shared" si="11"/>
        <v>4</v>
      </c>
      <c r="M19" s="1005">
        <v>4</v>
      </c>
      <c r="N19" s="1005">
        <v>0</v>
      </c>
      <c r="O19" s="1000">
        <f t="shared" si="12"/>
        <v>42</v>
      </c>
      <c r="P19" s="1005">
        <v>12</v>
      </c>
      <c r="Q19" s="1006">
        <v>30</v>
      </c>
      <c r="R19" s="1001">
        <f t="shared" si="13"/>
        <v>0</v>
      </c>
      <c r="S19" s="1004">
        <v>0</v>
      </c>
      <c r="T19" s="1006">
        <v>0</v>
      </c>
      <c r="U19" s="1823"/>
      <c r="V19" s="1818"/>
      <c r="W19" s="1818"/>
      <c r="X19" s="1818"/>
      <c r="Y19" s="1818"/>
      <c r="Z19" s="1818"/>
      <c r="AA19" s="1818"/>
      <c r="AB19" s="1818"/>
    </row>
    <row r="20" spans="1:67" x14ac:dyDescent="0.3">
      <c r="A20" s="1810" t="s">
        <v>1229</v>
      </c>
      <c r="B20" s="211"/>
      <c r="C20" s="183"/>
      <c r="D20" s="183"/>
      <c r="F20" s="1811" t="s">
        <v>1230</v>
      </c>
      <c r="H20" s="183"/>
      <c r="K20" s="183"/>
      <c r="L20" s="212" t="s">
        <v>1231</v>
      </c>
      <c r="M20" s="183"/>
      <c r="N20" s="183"/>
      <c r="O20" s="183"/>
      <c r="R20" s="183"/>
      <c r="S20" s="1813" t="s">
        <v>1232</v>
      </c>
      <c r="T20" s="1814"/>
      <c r="U20" s="183"/>
      <c r="Y20" s="1815" t="s">
        <v>2176</v>
      </c>
      <c r="Z20" s="1816"/>
      <c r="AA20" s="1816"/>
      <c r="AB20" s="1816"/>
    </row>
    <row r="21" spans="1:67" x14ac:dyDescent="0.3">
      <c r="A21" s="1810"/>
      <c r="B21" s="211"/>
      <c r="C21" s="183"/>
      <c r="D21" s="183"/>
      <c r="F21" s="1812"/>
      <c r="H21" s="183"/>
      <c r="K21" s="183"/>
      <c r="L21" s="212" t="s">
        <v>1159</v>
      </c>
      <c r="M21" s="183"/>
      <c r="N21" s="183"/>
      <c r="O21" s="183"/>
      <c r="R21" s="183"/>
      <c r="S21" s="1814"/>
      <c r="T21" s="1814"/>
      <c r="U21" s="183"/>
    </row>
    <row r="22" spans="1:67" x14ac:dyDescent="0.3">
      <c r="A22" s="214"/>
      <c r="B22" s="214"/>
      <c r="C22" s="214"/>
      <c r="D22" s="214"/>
      <c r="E22" s="214"/>
      <c r="F22" s="214"/>
      <c r="G22" s="214"/>
      <c r="H22" s="214"/>
      <c r="I22" s="214"/>
      <c r="J22" s="214"/>
    </row>
    <row r="23" spans="1:67" s="183" customFormat="1" x14ac:dyDescent="0.3">
      <c r="A23" s="215" t="s">
        <v>1233</v>
      </c>
      <c r="B23" s="215"/>
      <c r="C23" s="216"/>
      <c r="D23" s="216"/>
    </row>
    <row r="24" spans="1:67" ht="16.5" customHeight="1" x14ac:dyDescent="0.3">
      <c r="A24" s="183" t="s">
        <v>1234</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x14ac:dyDescent="0.3">
      <c r="A25" s="214" t="s">
        <v>1235</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x14ac:dyDescent="0.3">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x14ac:dyDescent="0.3">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x14ac:dyDescent="0.3">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x14ac:dyDescent="0.3">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x14ac:dyDescent="0.3">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x14ac:dyDescent="0.3">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x14ac:dyDescent="0.3">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x14ac:dyDescent="0.3">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x14ac:dyDescent="0.3">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5:B7"/>
    <mergeCell ref="C5:K5"/>
    <mergeCell ref="L5:N6"/>
    <mergeCell ref="O5:Q6"/>
    <mergeCell ref="R5:T6"/>
    <mergeCell ref="AB5:AB7"/>
    <mergeCell ref="I6:K6"/>
    <mergeCell ref="U6:U7"/>
    <mergeCell ref="V6:V7"/>
    <mergeCell ref="W6:W7"/>
    <mergeCell ref="X6:X7"/>
    <mergeCell ref="Y6:Y7"/>
    <mergeCell ref="Z6:Z7"/>
    <mergeCell ref="AA5:AA7"/>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20:A21"/>
    <mergeCell ref="F20:F21"/>
    <mergeCell ref="S20:T21"/>
    <mergeCell ref="Y20:AB20"/>
    <mergeCell ref="AA15:AA19"/>
    <mergeCell ref="AB15:AB19"/>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1" orientation="landscape" cellComments="asDisplayed"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zoomScale="70" zoomScaleNormal="70" zoomScaleSheetLayoutView="85" workbookViewId="0">
      <selection activeCell="AP1" sqref="AP1"/>
    </sheetView>
  </sheetViews>
  <sheetFormatPr defaultColWidth="9" defaultRowHeight="16.2" x14ac:dyDescent="0.3"/>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x14ac:dyDescent="0.3">
      <c r="A1" s="181" t="s">
        <v>1086</v>
      </c>
      <c r="B1" s="182"/>
      <c r="C1" s="183"/>
      <c r="D1" s="183"/>
      <c r="E1" s="183"/>
      <c r="F1" s="183"/>
      <c r="G1" s="183"/>
      <c r="H1" s="183"/>
      <c r="AP1" s="147" t="s">
        <v>880</v>
      </c>
    </row>
    <row r="2" spans="1:42" ht="17.25" customHeight="1" x14ac:dyDescent="0.3">
      <c r="A2" s="185" t="s">
        <v>1192</v>
      </c>
      <c r="B2" s="186" t="s">
        <v>1193</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x14ac:dyDescent="0.55000000000000004">
      <c r="A3" s="1877" t="s">
        <v>2341</v>
      </c>
      <c r="B3" s="1877"/>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row>
    <row r="4" spans="1:42" ht="34.5" customHeight="1" thickBot="1" x14ac:dyDescent="0.35">
      <c r="B4" s="1878" t="s">
        <v>2331</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97"/>
      <c r="AN4" s="197"/>
      <c r="AO4" s="1354" t="s">
        <v>2315</v>
      </c>
    </row>
    <row r="5" spans="1:42" ht="27" customHeight="1" x14ac:dyDescent="0.3">
      <c r="A5" s="1841" t="s">
        <v>1196</v>
      </c>
      <c r="B5" s="1842"/>
      <c r="C5" s="1862" t="s">
        <v>2316</v>
      </c>
      <c r="D5" s="1863"/>
      <c r="E5" s="1863"/>
      <c r="F5" s="1863"/>
      <c r="G5" s="1863"/>
      <c r="H5" s="1863"/>
      <c r="I5" s="1863"/>
      <c r="J5" s="1863"/>
      <c r="K5" s="1864"/>
      <c r="L5" s="1827" t="s">
        <v>2317</v>
      </c>
      <c r="M5" s="1841"/>
      <c r="N5" s="1842"/>
      <c r="O5" s="1862" t="s">
        <v>2318</v>
      </c>
      <c r="P5" s="1863"/>
      <c r="Q5" s="1863"/>
      <c r="R5" s="1863"/>
      <c r="S5" s="1863"/>
      <c r="T5" s="1863"/>
      <c r="U5" s="1863"/>
      <c r="V5" s="1863"/>
      <c r="W5" s="1864"/>
      <c r="X5" s="199" t="s">
        <v>1201</v>
      </c>
      <c r="Y5" s="1355"/>
      <c r="Z5" s="1355"/>
      <c r="AA5" s="200"/>
      <c r="AB5" s="200"/>
      <c r="AC5" s="200"/>
      <c r="AD5" s="200"/>
      <c r="AE5" s="200"/>
      <c r="AF5" s="200"/>
      <c r="AG5" s="200"/>
      <c r="AH5" s="200"/>
      <c r="AI5" s="200"/>
      <c r="AJ5" s="200"/>
      <c r="AK5" s="200"/>
      <c r="AL5" s="1356"/>
      <c r="AM5" s="1865" t="s">
        <v>2319</v>
      </c>
      <c r="AN5" s="1866"/>
      <c r="AO5" s="1866"/>
    </row>
    <row r="6" spans="1:42" ht="29.25" customHeight="1" x14ac:dyDescent="0.3">
      <c r="A6" s="1843"/>
      <c r="B6" s="1844"/>
      <c r="C6" s="201" t="s">
        <v>1204</v>
      </c>
      <c r="D6" s="201"/>
      <c r="E6" s="201"/>
      <c r="F6" s="201" t="s">
        <v>1205</v>
      </c>
      <c r="G6" s="201"/>
      <c r="H6" s="201"/>
      <c r="I6" s="1830" t="s">
        <v>2320</v>
      </c>
      <c r="J6" s="1831"/>
      <c r="K6" s="1832"/>
      <c r="L6" s="1850"/>
      <c r="M6" s="1851"/>
      <c r="N6" s="1852"/>
      <c r="O6" s="1357" t="s">
        <v>2321</v>
      </c>
      <c r="P6" s="1358"/>
      <c r="Q6" s="1358"/>
      <c r="R6" s="1358" t="s">
        <v>2322</v>
      </c>
      <c r="S6" s="1358"/>
      <c r="T6" s="1358"/>
      <c r="U6" s="1868" t="s">
        <v>2323</v>
      </c>
      <c r="V6" s="1869"/>
      <c r="W6" s="1870"/>
      <c r="X6" s="1871" t="s">
        <v>2324</v>
      </c>
      <c r="Y6" s="1872"/>
      <c r="Z6" s="1873"/>
      <c r="AA6" s="1874" t="s">
        <v>2325</v>
      </c>
      <c r="AB6" s="1875"/>
      <c r="AC6" s="1876"/>
      <c r="AD6" s="1874" t="s">
        <v>2326</v>
      </c>
      <c r="AE6" s="1875"/>
      <c r="AF6" s="1876"/>
      <c r="AG6" s="1857" t="s">
        <v>2327</v>
      </c>
      <c r="AH6" s="1858"/>
      <c r="AI6" s="1859"/>
      <c r="AJ6" s="1857" t="s">
        <v>2328</v>
      </c>
      <c r="AK6" s="1858"/>
      <c r="AL6" s="1860"/>
      <c r="AM6" s="1867"/>
      <c r="AN6" s="1867"/>
      <c r="AO6" s="1867"/>
    </row>
    <row r="7" spans="1:42" ht="59.25" customHeight="1" thickBot="1" x14ac:dyDescent="0.35">
      <c r="A7" s="1845"/>
      <c r="B7" s="1846"/>
      <c r="C7" s="203" t="s">
        <v>1213</v>
      </c>
      <c r="D7" s="204" t="s">
        <v>1214</v>
      </c>
      <c r="E7" s="204" t="s">
        <v>1215</v>
      </c>
      <c r="F7" s="203" t="s">
        <v>1213</v>
      </c>
      <c r="G7" s="204" t="s">
        <v>1214</v>
      </c>
      <c r="H7" s="204" t="s">
        <v>1215</v>
      </c>
      <c r="I7" s="203" t="s">
        <v>1213</v>
      </c>
      <c r="J7" s="204" t="s">
        <v>1214</v>
      </c>
      <c r="K7" s="204" t="s">
        <v>1215</v>
      </c>
      <c r="L7" s="204" t="s">
        <v>1069</v>
      </c>
      <c r="M7" s="205" t="s">
        <v>1216</v>
      </c>
      <c r="N7" s="203" t="s">
        <v>1217</v>
      </c>
      <c r="O7" s="1359" t="s">
        <v>1069</v>
      </c>
      <c r="P7" s="1360" t="s">
        <v>1216</v>
      </c>
      <c r="Q7" s="1361" t="s">
        <v>1217</v>
      </c>
      <c r="R7" s="1359" t="s">
        <v>1069</v>
      </c>
      <c r="S7" s="1360" t="s">
        <v>1216</v>
      </c>
      <c r="T7" s="1361" t="s">
        <v>1217</v>
      </c>
      <c r="U7" s="1359" t="s">
        <v>1069</v>
      </c>
      <c r="V7" s="1360" t="s">
        <v>1216</v>
      </c>
      <c r="W7" s="1362" t="s">
        <v>1217</v>
      </c>
      <c r="X7" s="1363" t="s">
        <v>1069</v>
      </c>
      <c r="Y7" s="1360" t="s">
        <v>1216</v>
      </c>
      <c r="Z7" s="1361" t="s">
        <v>1217</v>
      </c>
      <c r="AA7" s="1359" t="s">
        <v>1104</v>
      </c>
      <c r="AB7" s="1360" t="s">
        <v>1216</v>
      </c>
      <c r="AC7" s="1361" t="s">
        <v>1217</v>
      </c>
      <c r="AD7" s="1359" t="s">
        <v>1104</v>
      </c>
      <c r="AE7" s="1360" t="s">
        <v>1216</v>
      </c>
      <c r="AF7" s="1361" t="s">
        <v>1217</v>
      </c>
      <c r="AG7" s="1359" t="s">
        <v>1104</v>
      </c>
      <c r="AH7" s="1360" t="s">
        <v>1216</v>
      </c>
      <c r="AI7" s="1361" t="s">
        <v>1217</v>
      </c>
      <c r="AJ7" s="1359" t="s">
        <v>1104</v>
      </c>
      <c r="AK7" s="1360" t="s">
        <v>1216</v>
      </c>
      <c r="AL7" s="1362" t="s">
        <v>1217</v>
      </c>
      <c r="AM7" s="1363" t="s">
        <v>1104</v>
      </c>
      <c r="AN7" s="1360" t="s">
        <v>1216</v>
      </c>
      <c r="AO7" s="1362" t="s">
        <v>1217</v>
      </c>
    </row>
    <row r="8" spans="1:42" ht="30.75" customHeight="1" x14ac:dyDescent="0.3">
      <c r="A8" s="1824" t="s">
        <v>1218</v>
      </c>
      <c r="B8" s="207" t="s">
        <v>1104</v>
      </c>
      <c r="C8" s="1366">
        <f t="shared" ref="C8:C13" si="0">C14</f>
        <v>298</v>
      </c>
      <c r="D8" s="1366">
        <f t="shared" ref="D8:AO8" si="1">D14</f>
        <v>113</v>
      </c>
      <c r="E8" s="1366">
        <f t="shared" si="1"/>
        <v>185</v>
      </c>
      <c r="F8" s="1366">
        <f t="shared" si="1"/>
        <v>17</v>
      </c>
      <c r="G8" s="1366">
        <f t="shared" si="1"/>
        <v>14</v>
      </c>
      <c r="H8" s="1366">
        <f t="shared" si="1"/>
        <v>3</v>
      </c>
      <c r="I8" s="1366">
        <f t="shared" si="1"/>
        <v>281</v>
      </c>
      <c r="J8" s="1366">
        <f t="shared" si="1"/>
        <v>99</v>
      </c>
      <c r="K8" s="1366">
        <f t="shared" si="1"/>
        <v>182</v>
      </c>
      <c r="L8" s="1366">
        <f t="shared" si="1"/>
        <v>190</v>
      </c>
      <c r="M8" s="1366">
        <f t="shared" si="1"/>
        <v>59</v>
      </c>
      <c r="N8" s="1366">
        <f t="shared" si="1"/>
        <v>131</v>
      </c>
      <c r="O8" s="1366">
        <f t="shared" si="1"/>
        <v>0</v>
      </c>
      <c r="P8" s="1366">
        <f t="shared" si="1"/>
        <v>0</v>
      </c>
      <c r="Q8" s="1366">
        <f t="shared" si="1"/>
        <v>0</v>
      </c>
      <c r="R8" s="1366">
        <f t="shared" si="1"/>
        <v>0</v>
      </c>
      <c r="S8" s="1366">
        <f t="shared" si="1"/>
        <v>0</v>
      </c>
      <c r="T8" s="1366">
        <f t="shared" si="1"/>
        <v>0</v>
      </c>
      <c r="U8" s="1366">
        <f t="shared" si="1"/>
        <v>0</v>
      </c>
      <c r="V8" s="1366">
        <f t="shared" si="1"/>
        <v>0</v>
      </c>
      <c r="W8" s="1367">
        <f t="shared" si="1"/>
        <v>0</v>
      </c>
      <c r="X8" s="1368">
        <f t="shared" si="1"/>
        <v>0</v>
      </c>
      <c r="Y8" s="1366">
        <f t="shared" si="1"/>
        <v>0</v>
      </c>
      <c r="Z8" s="1366">
        <f t="shared" si="1"/>
        <v>0</v>
      </c>
      <c r="AA8" s="1366">
        <f t="shared" si="1"/>
        <v>0</v>
      </c>
      <c r="AB8" s="1366">
        <f t="shared" si="1"/>
        <v>0</v>
      </c>
      <c r="AC8" s="1366">
        <f t="shared" si="1"/>
        <v>0</v>
      </c>
      <c r="AD8" s="1366">
        <f t="shared" si="1"/>
        <v>0</v>
      </c>
      <c r="AE8" s="1366">
        <f t="shared" si="1"/>
        <v>0</v>
      </c>
      <c r="AF8" s="1366">
        <f t="shared" si="1"/>
        <v>0</v>
      </c>
      <c r="AG8" s="1366">
        <f t="shared" si="1"/>
        <v>0</v>
      </c>
      <c r="AH8" s="1366">
        <f t="shared" si="1"/>
        <v>0</v>
      </c>
      <c r="AI8" s="1366">
        <f t="shared" si="1"/>
        <v>0</v>
      </c>
      <c r="AJ8" s="1366">
        <f t="shared" si="1"/>
        <v>0</v>
      </c>
      <c r="AK8" s="1366">
        <f t="shared" si="1"/>
        <v>0</v>
      </c>
      <c r="AL8" s="1367">
        <f t="shared" si="1"/>
        <v>0</v>
      </c>
      <c r="AM8" s="1368">
        <f t="shared" si="1"/>
        <v>0</v>
      </c>
      <c r="AN8" s="1366">
        <f t="shared" si="1"/>
        <v>0</v>
      </c>
      <c r="AO8" s="1369">
        <f t="shared" si="1"/>
        <v>0</v>
      </c>
    </row>
    <row r="9" spans="1:42" ht="30.75" customHeight="1" x14ac:dyDescent="0.3">
      <c r="A9" s="1825"/>
      <c r="B9" s="202" t="s">
        <v>1219</v>
      </c>
      <c r="C9" s="1370">
        <f t="shared" si="0"/>
        <v>18</v>
      </c>
      <c r="D9" s="1370">
        <f t="shared" ref="D9:AO9" si="2">D15</f>
        <v>7</v>
      </c>
      <c r="E9" s="1370">
        <f t="shared" si="2"/>
        <v>11</v>
      </c>
      <c r="F9" s="1370">
        <f t="shared" si="2"/>
        <v>1</v>
      </c>
      <c r="G9" s="1371">
        <f t="shared" si="2"/>
        <v>1</v>
      </c>
      <c r="H9" s="1371">
        <f t="shared" si="2"/>
        <v>0</v>
      </c>
      <c r="I9" s="1370">
        <f t="shared" si="2"/>
        <v>17</v>
      </c>
      <c r="J9" s="1371">
        <f t="shared" si="2"/>
        <v>6</v>
      </c>
      <c r="K9" s="1371">
        <f t="shared" si="2"/>
        <v>11</v>
      </c>
      <c r="L9" s="1370">
        <f t="shared" si="2"/>
        <v>14</v>
      </c>
      <c r="M9" s="1371">
        <f t="shared" si="2"/>
        <v>3</v>
      </c>
      <c r="N9" s="1371">
        <f t="shared" si="2"/>
        <v>11</v>
      </c>
      <c r="O9" s="1370">
        <f t="shared" si="2"/>
        <v>0</v>
      </c>
      <c r="P9" s="1370">
        <f t="shared" si="2"/>
        <v>0</v>
      </c>
      <c r="Q9" s="1370">
        <f t="shared" si="2"/>
        <v>0</v>
      </c>
      <c r="R9" s="1370">
        <f t="shared" si="2"/>
        <v>0</v>
      </c>
      <c r="S9" s="1371">
        <f t="shared" si="2"/>
        <v>0</v>
      </c>
      <c r="T9" s="1371">
        <f t="shared" si="2"/>
        <v>0</v>
      </c>
      <c r="U9" s="1370">
        <f t="shared" si="2"/>
        <v>0</v>
      </c>
      <c r="V9" s="1371">
        <f t="shared" si="2"/>
        <v>0</v>
      </c>
      <c r="W9" s="1372">
        <f t="shared" si="2"/>
        <v>0</v>
      </c>
      <c r="X9" s="1373">
        <f t="shared" si="2"/>
        <v>0</v>
      </c>
      <c r="Y9" s="1370">
        <f t="shared" si="2"/>
        <v>0</v>
      </c>
      <c r="Z9" s="1370">
        <f t="shared" si="2"/>
        <v>0</v>
      </c>
      <c r="AA9" s="1370">
        <f t="shared" si="2"/>
        <v>0</v>
      </c>
      <c r="AB9" s="1371">
        <f t="shared" si="2"/>
        <v>0</v>
      </c>
      <c r="AC9" s="1371">
        <f t="shared" si="2"/>
        <v>0</v>
      </c>
      <c r="AD9" s="1370">
        <f t="shared" si="2"/>
        <v>0</v>
      </c>
      <c r="AE9" s="1371">
        <f t="shared" si="2"/>
        <v>0</v>
      </c>
      <c r="AF9" s="1371">
        <f t="shared" si="2"/>
        <v>0</v>
      </c>
      <c r="AG9" s="1370">
        <f t="shared" si="2"/>
        <v>0</v>
      </c>
      <c r="AH9" s="1371">
        <f t="shared" si="2"/>
        <v>0</v>
      </c>
      <c r="AI9" s="1371">
        <f t="shared" si="2"/>
        <v>0</v>
      </c>
      <c r="AJ9" s="1370">
        <f t="shared" si="2"/>
        <v>0</v>
      </c>
      <c r="AK9" s="1371">
        <f t="shared" si="2"/>
        <v>0</v>
      </c>
      <c r="AL9" s="1372">
        <f t="shared" si="2"/>
        <v>0</v>
      </c>
      <c r="AM9" s="1373">
        <f t="shared" si="2"/>
        <v>0</v>
      </c>
      <c r="AN9" s="1371">
        <f t="shared" si="2"/>
        <v>0</v>
      </c>
      <c r="AO9" s="1374">
        <f t="shared" si="2"/>
        <v>0</v>
      </c>
    </row>
    <row r="10" spans="1:42" ht="30.75" customHeight="1" x14ac:dyDescent="0.3">
      <c r="A10" s="1825"/>
      <c r="B10" s="207" t="s">
        <v>1220</v>
      </c>
      <c r="C10" s="1370">
        <f t="shared" si="0"/>
        <v>56</v>
      </c>
      <c r="D10" s="1370">
        <f t="shared" ref="D10:AO10" si="3">D16</f>
        <v>23</v>
      </c>
      <c r="E10" s="1370">
        <f t="shared" si="3"/>
        <v>33</v>
      </c>
      <c r="F10" s="1370">
        <f t="shared" si="3"/>
        <v>8</v>
      </c>
      <c r="G10" s="1371">
        <f t="shared" si="3"/>
        <v>8</v>
      </c>
      <c r="H10" s="1371">
        <f t="shared" si="3"/>
        <v>0</v>
      </c>
      <c r="I10" s="1370">
        <f t="shared" si="3"/>
        <v>48</v>
      </c>
      <c r="J10" s="1371">
        <f t="shared" si="3"/>
        <v>15</v>
      </c>
      <c r="K10" s="1371">
        <f t="shared" si="3"/>
        <v>33</v>
      </c>
      <c r="L10" s="1370">
        <f t="shared" si="3"/>
        <v>36</v>
      </c>
      <c r="M10" s="1371">
        <f t="shared" si="3"/>
        <v>13</v>
      </c>
      <c r="N10" s="1371">
        <f t="shared" si="3"/>
        <v>23</v>
      </c>
      <c r="O10" s="1370">
        <f t="shared" si="3"/>
        <v>0</v>
      </c>
      <c r="P10" s="1370">
        <f t="shared" si="3"/>
        <v>0</v>
      </c>
      <c r="Q10" s="1370">
        <f t="shared" si="3"/>
        <v>0</v>
      </c>
      <c r="R10" s="1370">
        <f t="shared" si="3"/>
        <v>0</v>
      </c>
      <c r="S10" s="1371">
        <f t="shared" si="3"/>
        <v>0</v>
      </c>
      <c r="T10" s="1371">
        <f t="shared" si="3"/>
        <v>0</v>
      </c>
      <c r="U10" s="1370">
        <f t="shared" si="3"/>
        <v>0</v>
      </c>
      <c r="V10" s="1371">
        <f t="shared" si="3"/>
        <v>0</v>
      </c>
      <c r="W10" s="1372">
        <f t="shared" si="3"/>
        <v>0</v>
      </c>
      <c r="X10" s="1373">
        <f t="shared" si="3"/>
        <v>0</v>
      </c>
      <c r="Y10" s="1370">
        <f t="shared" si="3"/>
        <v>0</v>
      </c>
      <c r="Z10" s="1370">
        <f t="shared" si="3"/>
        <v>0</v>
      </c>
      <c r="AA10" s="1370">
        <f t="shared" si="3"/>
        <v>0</v>
      </c>
      <c r="AB10" s="1371">
        <f t="shared" si="3"/>
        <v>0</v>
      </c>
      <c r="AC10" s="1371">
        <f t="shared" si="3"/>
        <v>0</v>
      </c>
      <c r="AD10" s="1370">
        <f t="shared" si="3"/>
        <v>0</v>
      </c>
      <c r="AE10" s="1371">
        <f t="shared" si="3"/>
        <v>0</v>
      </c>
      <c r="AF10" s="1371">
        <f t="shared" si="3"/>
        <v>0</v>
      </c>
      <c r="AG10" s="1370">
        <f t="shared" si="3"/>
        <v>0</v>
      </c>
      <c r="AH10" s="1371">
        <f t="shared" si="3"/>
        <v>0</v>
      </c>
      <c r="AI10" s="1371">
        <f t="shared" si="3"/>
        <v>0</v>
      </c>
      <c r="AJ10" s="1370">
        <f t="shared" si="3"/>
        <v>0</v>
      </c>
      <c r="AK10" s="1371">
        <f t="shared" si="3"/>
        <v>0</v>
      </c>
      <c r="AL10" s="1372">
        <f t="shared" si="3"/>
        <v>0</v>
      </c>
      <c r="AM10" s="1373">
        <f t="shared" si="3"/>
        <v>0</v>
      </c>
      <c r="AN10" s="1371">
        <f t="shared" si="3"/>
        <v>0</v>
      </c>
      <c r="AO10" s="1374">
        <f t="shared" si="3"/>
        <v>0</v>
      </c>
    </row>
    <row r="11" spans="1:42" ht="30.75" customHeight="1" x14ac:dyDescent="0.3">
      <c r="A11" s="1825"/>
      <c r="B11" s="207" t="s">
        <v>1221</v>
      </c>
      <c r="C11" s="1370">
        <f t="shared" si="0"/>
        <v>55</v>
      </c>
      <c r="D11" s="1370">
        <f t="shared" ref="D11:AO11" si="4">D17</f>
        <v>15</v>
      </c>
      <c r="E11" s="1370">
        <f t="shared" si="4"/>
        <v>40</v>
      </c>
      <c r="F11" s="1370">
        <f t="shared" si="4"/>
        <v>3</v>
      </c>
      <c r="G11" s="1371">
        <f t="shared" si="4"/>
        <v>2</v>
      </c>
      <c r="H11" s="1371">
        <f t="shared" si="4"/>
        <v>1</v>
      </c>
      <c r="I11" s="1370">
        <f t="shared" si="4"/>
        <v>52</v>
      </c>
      <c r="J11" s="1371">
        <f t="shared" si="4"/>
        <v>13</v>
      </c>
      <c r="K11" s="1371">
        <f t="shared" si="4"/>
        <v>39</v>
      </c>
      <c r="L11" s="1370">
        <f t="shared" si="4"/>
        <v>39</v>
      </c>
      <c r="M11" s="1371">
        <f t="shared" si="4"/>
        <v>9</v>
      </c>
      <c r="N11" s="1371">
        <f t="shared" si="4"/>
        <v>30</v>
      </c>
      <c r="O11" s="1370">
        <f t="shared" si="4"/>
        <v>0</v>
      </c>
      <c r="P11" s="1370">
        <f t="shared" si="4"/>
        <v>0</v>
      </c>
      <c r="Q11" s="1370">
        <f t="shared" si="4"/>
        <v>0</v>
      </c>
      <c r="R11" s="1370">
        <f t="shared" si="4"/>
        <v>0</v>
      </c>
      <c r="S11" s="1371">
        <f t="shared" si="4"/>
        <v>0</v>
      </c>
      <c r="T11" s="1371">
        <f t="shared" si="4"/>
        <v>0</v>
      </c>
      <c r="U11" s="1370">
        <f t="shared" si="4"/>
        <v>0</v>
      </c>
      <c r="V11" s="1371">
        <f t="shared" si="4"/>
        <v>0</v>
      </c>
      <c r="W11" s="1372">
        <f t="shared" si="4"/>
        <v>0</v>
      </c>
      <c r="X11" s="1373">
        <f t="shared" si="4"/>
        <v>0</v>
      </c>
      <c r="Y11" s="1370">
        <f t="shared" si="4"/>
        <v>0</v>
      </c>
      <c r="Z11" s="1370">
        <f t="shared" si="4"/>
        <v>0</v>
      </c>
      <c r="AA11" s="1370">
        <f t="shared" si="4"/>
        <v>0</v>
      </c>
      <c r="AB11" s="1371">
        <f t="shared" si="4"/>
        <v>0</v>
      </c>
      <c r="AC11" s="1371">
        <f t="shared" si="4"/>
        <v>0</v>
      </c>
      <c r="AD11" s="1370">
        <f t="shared" si="4"/>
        <v>0</v>
      </c>
      <c r="AE11" s="1371">
        <f t="shared" si="4"/>
        <v>0</v>
      </c>
      <c r="AF11" s="1371">
        <f t="shared" si="4"/>
        <v>0</v>
      </c>
      <c r="AG11" s="1370">
        <f t="shared" si="4"/>
        <v>0</v>
      </c>
      <c r="AH11" s="1371">
        <f t="shared" si="4"/>
        <v>0</v>
      </c>
      <c r="AI11" s="1371">
        <f t="shared" si="4"/>
        <v>0</v>
      </c>
      <c r="AJ11" s="1370">
        <f t="shared" si="4"/>
        <v>0</v>
      </c>
      <c r="AK11" s="1371">
        <f t="shared" si="4"/>
        <v>0</v>
      </c>
      <c r="AL11" s="1372">
        <f t="shared" si="4"/>
        <v>0</v>
      </c>
      <c r="AM11" s="1373">
        <f t="shared" si="4"/>
        <v>0</v>
      </c>
      <c r="AN11" s="1371">
        <f t="shared" si="4"/>
        <v>0</v>
      </c>
      <c r="AO11" s="1374">
        <f t="shared" si="4"/>
        <v>0</v>
      </c>
    </row>
    <row r="12" spans="1:42" ht="30.75" customHeight="1" x14ac:dyDescent="0.3">
      <c r="A12" s="1825"/>
      <c r="B12" s="207" t="s">
        <v>1222</v>
      </c>
      <c r="C12" s="1370">
        <f t="shared" si="0"/>
        <v>82</v>
      </c>
      <c r="D12" s="1370">
        <f t="shared" ref="D12:AO12" si="5">D18</f>
        <v>30</v>
      </c>
      <c r="E12" s="1370">
        <f t="shared" si="5"/>
        <v>52</v>
      </c>
      <c r="F12" s="1370">
        <f t="shared" si="5"/>
        <v>1</v>
      </c>
      <c r="G12" s="1371">
        <f t="shared" si="5"/>
        <v>0</v>
      </c>
      <c r="H12" s="1371">
        <f t="shared" si="5"/>
        <v>1</v>
      </c>
      <c r="I12" s="1370">
        <f t="shared" si="5"/>
        <v>81</v>
      </c>
      <c r="J12" s="1371">
        <f t="shared" si="5"/>
        <v>30</v>
      </c>
      <c r="K12" s="1371">
        <f t="shared" si="5"/>
        <v>51</v>
      </c>
      <c r="L12" s="1370">
        <f t="shared" si="5"/>
        <v>52</v>
      </c>
      <c r="M12" s="1371">
        <f t="shared" si="5"/>
        <v>18</v>
      </c>
      <c r="N12" s="1371">
        <f t="shared" si="5"/>
        <v>34</v>
      </c>
      <c r="O12" s="1370">
        <f t="shared" si="5"/>
        <v>0</v>
      </c>
      <c r="P12" s="1370">
        <f t="shared" si="5"/>
        <v>0</v>
      </c>
      <c r="Q12" s="1370">
        <f t="shared" si="5"/>
        <v>0</v>
      </c>
      <c r="R12" s="1370">
        <f t="shared" si="5"/>
        <v>0</v>
      </c>
      <c r="S12" s="1371">
        <f t="shared" si="5"/>
        <v>0</v>
      </c>
      <c r="T12" s="1371">
        <f t="shared" si="5"/>
        <v>0</v>
      </c>
      <c r="U12" s="1370">
        <f t="shared" si="5"/>
        <v>0</v>
      </c>
      <c r="V12" s="1371">
        <f t="shared" si="5"/>
        <v>0</v>
      </c>
      <c r="W12" s="1372">
        <f t="shared" si="5"/>
        <v>0</v>
      </c>
      <c r="X12" s="1373">
        <f t="shared" si="5"/>
        <v>0</v>
      </c>
      <c r="Y12" s="1370">
        <f t="shared" si="5"/>
        <v>0</v>
      </c>
      <c r="Z12" s="1370">
        <f t="shared" si="5"/>
        <v>0</v>
      </c>
      <c r="AA12" s="1370">
        <f t="shared" si="5"/>
        <v>0</v>
      </c>
      <c r="AB12" s="1371">
        <f t="shared" si="5"/>
        <v>0</v>
      </c>
      <c r="AC12" s="1371">
        <f t="shared" si="5"/>
        <v>0</v>
      </c>
      <c r="AD12" s="1370">
        <f t="shared" si="5"/>
        <v>0</v>
      </c>
      <c r="AE12" s="1371">
        <f t="shared" si="5"/>
        <v>0</v>
      </c>
      <c r="AF12" s="1371">
        <f t="shared" si="5"/>
        <v>0</v>
      </c>
      <c r="AG12" s="1370">
        <f t="shared" si="5"/>
        <v>0</v>
      </c>
      <c r="AH12" s="1371">
        <f t="shared" si="5"/>
        <v>0</v>
      </c>
      <c r="AI12" s="1371">
        <f t="shared" si="5"/>
        <v>0</v>
      </c>
      <c r="AJ12" s="1370">
        <f t="shared" si="5"/>
        <v>0</v>
      </c>
      <c r="AK12" s="1371">
        <f t="shared" si="5"/>
        <v>0</v>
      </c>
      <c r="AL12" s="1372">
        <f t="shared" si="5"/>
        <v>0</v>
      </c>
      <c r="AM12" s="1373">
        <f t="shared" si="5"/>
        <v>0</v>
      </c>
      <c r="AN12" s="1371">
        <f t="shared" si="5"/>
        <v>0</v>
      </c>
      <c r="AO12" s="1374">
        <f t="shared" si="5"/>
        <v>0</v>
      </c>
    </row>
    <row r="13" spans="1:42" ht="30.75" customHeight="1" x14ac:dyDescent="0.3">
      <c r="A13" s="1826"/>
      <c r="B13" s="207" t="s">
        <v>1223</v>
      </c>
      <c r="C13" s="1370">
        <f t="shared" si="0"/>
        <v>87</v>
      </c>
      <c r="D13" s="1370">
        <f t="shared" ref="D13:AO13" si="6">D19</f>
        <v>38</v>
      </c>
      <c r="E13" s="1370">
        <f t="shared" si="6"/>
        <v>49</v>
      </c>
      <c r="F13" s="1370">
        <f t="shared" si="6"/>
        <v>4</v>
      </c>
      <c r="G13" s="1371">
        <f t="shared" si="6"/>
        <v>3</v>
      </c>
      <c r="H13" s="1371">
        <f t="shared" si="6"/>
        <v>1</v>
      </c>
      <c r="I13" s="1370">
        <f t="shared" si="6"/>
        <v>83</v>
      </c>
      <c r="J13" s="1371">
        <f t="shared" si="6"/>
        <v>35</v>
      </c>
      <c r="K13" s="1371">
        <f t="shared" si="6"/>
        <v>48</v>
      </c>
      <c r="L13" s="1370">
        <f t="shared" si="6"/>
        <v>49</v>
      </c>
      <c r="M13" s="1371">
        <f t="shared" si="6"/>
        <v>16</v>
      </c>
      <c r="N13" s="1371">
        <f t="shared" si="6"/>
        <v>33</v>
      </c>
      <c r="O13" s="1370">
        <f t="shared" si="6"/>
        <v>0</v>
      </c>
      <c r="P13" s="1370">
        <f t="shared" si="6"/>
        <v>0</v>
      </c>
      <c r="Q13" s="1370">
        <f t="shared" si="6"/>
        <v>0</v>
      </c>
      <c r="R13" s="1370">
        <f t="shared" si="6"/>
        <v>0</v>
      </c>
      <c r="S13" s="1371">
        <f t="shared" si="6"/>
        <v>0</v>
      </c>
      <c r="T13" s="1371">
        <f t="shared" si="6"/>
        <v>0</v>
      </c>
      <c r="U13" s="1370">
        <f t="shared" si="6"/>
        <v>0</v>
      </c>
      <c r="V13" s="1371">
        <f t="shared" si="6"/>
        <v>0</v>
      </c>
      <c r="W13" s="1372">
        <f t="shared" si="6"/>
        <v>0</v>
      </c>
      <c r="X13" s="1373">
        <f t="shared" si="6"/>
        <v>0</v>
      </c>
      <c r="Y13" s="1370">
        <f t="shared" si="6"/>
        <v>0</v>
      </c>
      <c r="Z13" s="1370">
        <f t="shared" si="6"/>
        <v>0</v>
      </c>
      <c r="AA13" s="1370">
        <f t="shared" si="6"/>
        <v>0</v>
      </c>
      <c r="AB13" s="1371">
        <f t="shared" si="6"/>
        <v>0</v>
      </c>
      <c r="AC13" s="1371">
        <f t="shared" si="6"/>
        <v>0</v>
      </c>
      <c r="AD13" s="1370">
        <f t="shared" si="6"/>
        <v>0</v>
      </c>
      <c r="AE13" s="1371">
        <f t="shared" si="6"/>
        <v>0</v>
      </c>
      <c r="AF13" s="1371">
        <f t="shared" si="6"/>
        <v>0</v>
      </c>
      <c r="AG13" s="1370">
        <f t="shared" si="6"/>
        <v>0</v>
      </c>
      <c r="AH13" s="1371">
        <f t="shared" si="6"/>
        <v>0</v>
      </c>
      <c r="AI13" s="1371">
        <f t="shared" si="6"/>
        <v>0</v>
      </c>
      <c r="AJ13" s="1370">
        <f t="shared" si="6"/>
        <v>0</v>
      </c>
      <c r="AK13" s="1371">
        <f t="shared" si="6"/>
        <v>0</v>
      </c>
      <c r="AL13" s="1372">
        <f t="shared" si="6"/>
        <v>0</v>
      </c>
      <c r="AM13" s="1373">
        <f t="shared" si="6"/>
        <v>0</v>
      </c>
      <c r="AN13" s="1371">
        <f t="shared" si="6"/>
        <v>0</v>
      </c>
      <c r="AO13" s="1374">
        <f t="shared" si="6"/>
        <v>0</v>
      </c>
    </row>
    <row r="14" spans="1:42" ht="27" customHeight="1" x14ac:dyDescent="0.3">
      <c r="A14" s="1819" t="s">
        <v>2177</v>
      </c>
      <c r="B14" s="1364" t="s">
        <v>1104</v>
      </c>
      <c r="C14" s="1370">
        <f>SUM(C15:C19)</f>
        <v>298</v>
      </c>
      <c r="D14" s="1370">
        <f t="shared" ref="D14:E14" si="7">SUM(D15:D19)</f>
        <v>113</v>
      </c>
      <c r="E14" s="1370">
        <f t="shared" si="7"/>
        <v>185</v>
      </c>
      <c r="F14" s="1370">
        <f t="shared" ref="F14" si="8">SUM(F15:F19)</f>
        <v>17</v>
      </c>
      <c r="G14" s="1370">
        <f t="shared" ref="G14" si="9">SUM(G15:G19)</f>
        <v>14</v>
      </c>
      <c r="H14" s="1370">
        <f t="shared" ref="H14" si="10">SUM(H15:H19)</f>
        <v>3</v>
      </c>
      <c r="I14" s="1370">
        <f t="shared" ref="I14" si="11">SUM(I15:I19)</f>
        <v>281</v>
      </c>
      <c r="J14" s="1370">
        <f t="shared" ref="J14" si="12">SUM(J15:J19)</f>
        <v>99</v>
      </c>
      <c r="K14" s="1370">
        <f t="shared" ref="K14" si="13">SUM(K15:K19)</f>
        <v>182</v>
      </c>
      <c r="L14" s="1370">
        <f t="shared" ref="L14" si="14">SUM(L15:L19)</f>
        <v>190</v>
      </c>
      <c r="M14" s="1370">
        <f t="shared" ref="M14" si="15">SUM(M15:M19)</f>
        <v>59</v>
      </c>
      <c r="N14" s="1370">
        <f t="shared" ref="N14" si="16">SUM(N15:N19)</f>
        <v>131</v>
      </c>
      <c r="O14" s="1370">
        <f t="shared" ref="O14" si="17">SUM(O15:O19)</f>
        <v>0</v>
      </c>
      <c r="P14" s="1370">
        <f t="shared" ref="P14" si="18">SUM(P15:P19)</f>
        <v>0</v>
      </c>
      <c r="Q14" s="1370">
        <f t="shared" ref="Q14" si="19">SUM(Q15:Q19)</f>
        <v>0</v>
      </c>
      <c r="R14" s="1370">
        <f t="shared" ref="R14" si="20">SUM(R15:R19)</f>
        <v>0</v>
      </c>
      <c r="S14" s="1370">
        <f t="shared" ref="S14" si="21">SUM(S15:S19)</f>
        <v>0</v>
      </c>
      <c r="T14" s="1370">
        <f t="shared" ref="T14" si="22">SUM(T15:T19)</f>
        <v>0</v>
      </c>
      <c r="U14" s="1370">
        <f t="shared" ref="U14" si="23">SUM(U15:U19)</f>
        <v>0</v>
      </c>
      <c r="V14" s="1370">
        <f t="shared" ref="V14" si="24">SUM(V15:V19)</f>
        <v>0</v>
      </c>
      <c r="W14" s="1375">
        <f t="shared" ref="W14" si="25">SUM(W15:W19)</f>
        <v>0</v>
      </c>
      <c r="X14" s="1373">
        <f t="shared" ref="X14" si="26">SUM(X15:X19)</f>
        <v>0</v>
      </c>
      <c r="Y14" s="1370">
        <f t="shared" ref="Y14" si="27">SUM(Y15:Y19)</f>
        <v>0</v>
      </c>
      <c r="Z14" s="1370">
        <f t="shared" ref="Z14" si="28">SUM(Z15:Z19)</f>
        <v>0</v>
      </c>
      <c r="AA14" s="1370">
        <f t="shared" ref="AA14" si="29">SUM(AA15:AA19)</f>
        <v>0</v>
      </c>
      <c r="AB14" s="1370">
        <f t="shared" ref="AB14" si="30">SUM(AB15:AB19)</f>
        <v>0</v>
      </c>
      <c r="AC14" s="1370">
        <f t="shared" ref="AC14" si="31">SUM(AC15:AC19)</f>
        <v>0</v>
      </c>
      <c r="AD14" s="1370">
        <f t="shared" ref="AD14" si="32">SUM(AD15:AD19)</f>
        <v>0</v>
      </c>
      <c r="AE14" s="1370">
        <f t="shared" ref="AE14" si="33">SUM(AE15:AE19)</f>
        <v>0</v>
      </c>
      <c r="AF14" s="1370">
        <f t="shared" ref="AF14" si="34">SUM(AF15:AF19)</f>
        <v>0</v>
      </c>
      <c r="AG14" s="1370">
        <f t="shared" ref="AG14" si="35">SUM(AG15:AG19)</f>
        <v>0</v>
      </c>
      <c r="AH14" s="1370">
        <f t="shared" ref="AH14" si="36">SUM(AH15:AH19)</f>
        <v>0</v>
      </c>
      <c r="AI14" s="1370">
        <f t="shared" ref="AI14" si="37">SUM(AI15:AI19)</f>
        <v>0</v>
      </c>
      <c r="AJ14" s="1370">
        <f t="shared" ref="AJ14" si="38">SUM(AJ15:AJ19)</f>
        <v>0</v>
      </c>
      <c r="AK14" s="1370">
        <f t="shared" ref="AK14" si="39">SUM(AK15:AK19)</f>
        <v>0</v>
      </c>
      <c r="AL14" s="1375">
        <f t="shared" ref="AL14" si="40">SUM(AL15:AL19)</f>
        <v>0</v>
      </c>
      <c r="AM14" s="1373">
        <f t="shared" ref="AM14" si="41">SUM(AM15:AM19)</f>
        <v>0</v>
      </c>
      <c r="AN14" s="1370">
        <f t="shared" ref="AN14" si="42">SUM(AN15:AN19)</f>
        <v>0</v>
      </c>
      <c r="AO14" s="1376">
        <f t="shared" ref="AO14" si="43">SUM(AO15:AO19)</f>
        <v>0</v>
      </c>
    </row>
    <row r="15" spans="1:42" ht="27" customHeight="1" x14ac:dyDescent="0.3">
      <c r="A15" s="1820"/>
      <c r="B15" s="202" t="s">
        <v>1224</v>
      </c>
      <c r="C15" s="1370">
        <f>D15+E15</f>
        <v>18</v>
      </c>
      <c r="D15" s="1370">
        <f>G15+J15</f>
        <v>7</v>
      </c>
      <c r="E15" s="1370">
        <f>H15+K15</f>
        <v>11</v>
      </c>
      <c r="F15" s="1370">
        <f>G15+H15</f>
        <v>1</v>
      </c>
      <c r="G15" s="1371">
        <v>1</v>
      </c>
      <c r="H15" s="1371">
        <v>0</v>
      </c>
      <c r="I15" s="1370">
        <f>J15+K15</f>
        <v>17</v>
      </c>
      <c r="J15" s="1371">
        <v>6</v>
      </c>
      <c r="K15" s="1371">
        <v>11</v>
      </c>
      <c r="L15" s="1370">
        <f>M15+N15</f>
        <v>14</v>
      </c>
      <c r="M15" s="1371">
        <v>3</v>
      </c>
      <c r="N15" s="1371">
        <v>11</v>
      </c>
      <c r="O15" s="1370">
        <f>P15+Q15</f>
        <v>0</v>
      </c>
      <c r="P15" s="1370">
        <f>S15+V15</f>
        <v>0</v>
      </c>
      <c r="Q15" s="1370">
        <f>T15+W15</f>
        <v>0</v>
      </c>
      <c r="R15" s="1370">
        <f>S15+T15</f>
        <v>0</v>
      </c>
      <c r="S15" s="1371">
        <v>0</v>
      </c>
      <c r="T15" s="1371">
        <v>0</v>
      </c>
      <c r="U15" s="1370">
        <f>V15+W15</f>
        <v>0</v>
      </c>
      <c r="V15" s="1371">
        <v>0</v>
      </c>
      <c r="W15" s="1372">
        <v>0</v>
      </c>
      <c r="X15" s="1373">
        <f>Y15+Z15</f>
        <v>0</v>
      </c>
      <c r="Y15" s="1370">
        <f>AB15+AE15+AH15+AK15</f>
        <v>0</v>
      </c>
      <c r="Z15" s="1370">
        <f>AC15+AF15+AI15+AL15</f>
        <v>0</v>
      </c>
      <c r="AA15" s="1370">
        <f>AB15+AC15</f>
        <v>0</v>
      </c>
      <c r="AB15" s="1371">
        <v>0</v>
      </c>
      <c r="AC15" s="1371">
        <v>0</v>
      </c>
      <c r="AD15" s="1370">
        <f>AE15+AF15</f>
        <v>0</v>
      </c>
      <c r="AE15" s="1371">
        <v>0</v>
      </c>
      <c r="AF15" s="1371">
        <v>0</v>
      </c>
      <c r="AG15" s="1370">
        <f>AH15+AI15</f>
        <v>0</v>
      </c>
      <c r="AH15" s="1371">
        <v>0</v>
      </c>
      <c r="AI15" s="1371">
        <v>0</v>
      </c>
      <c r="AJ15" s="1370">
        <f>AK15+AL15</f>
        <v>0</v>
      </c>
      <c r="AK15" s="1371">
        <v>0</v>
      </c>
      <c r="AL15" s="1372">
        <v>0</v>
      </c>
      <c r="AM15" s="1373">
        <f>AN15+AO15</f>
        <v>0</v>
      </c>
      <c r="AN15" s="1371">
        <v>0</v>
      </c>
      <c r="AO15" s="1374">
        <v>0</v>
      </c>
    </row>
    <row r="16" spans="1:42" ht="27" customHeight="1" x14ac:dyDescent="0.3">
      <c r="A16" s="1820"/>
      <c r="B16" s="207" t="s">
        <v>1225</v>
      </c>
      <c r="C16" s="1370">
        <f t="shared" ref="C16:C19" si="44">D16+E16</f>
        <v>56</v>
      </c>
      <c r="D16" s="1370">
        <f t="shared" ref="D16:D19" si="45">G16+J16</f>
        <v>23</v>
      </c>
      <c r="E16" s="1370">
        <f t="shared" ref="E16:E19" si="46">H16+K16</f>
        <v>33</v>
      </c>
      <c r="F16" s="1370">
        <f t="shared" ref="F16:F19" si="47">G16+H16</f>
        <v>8</v>
      </c>
      <c r="G16" s="1371">
        <v>8</v>
      </c>
      <c r="H16" s="1371">
        <v>0</v>
      </c>
      <c r="I16" s="1370">
        <f t="shared" ref="I16:I19" si="48">J16+K16</f>
        <v>48</v>
      </c>
      <c r="J16" s="1371">
        <v>15</v>
      </c>
      <c r="K16" s="1371">
        <v>33</v>
      </c>
      <c r="L16" s="1370">
        <f t="shared" ref="L16:L19" si="49">M16+N16</f>
        <v>36</v>
      </c>
      <c r="M16" s="1371">
        <v>13</v>
      </c>
      <c r="N16" s="1371">
        <v>23</v>
      </c>
      <c r="O16" s="1370">
        <f t="shared" ref="O16:O19" si="50">P16+Q16</f>
        <v>0</v>
      </c>
      <c r="P16" s="1370">
        <f t="shared" ref="P16:P19" si="51">S16+V16</f>
        <v>0</v>
      </c>
      <c r="Q16" s="1370">
        <f t="shared" ref="Q16:Q19" si="52">T16+W16</f>
        <v>0</v>
      </c>
      <c r="R16" s="1370">
        <f t="shared" ref="R16:R19" si="53">S16+T16</f>
        <v>0</v>
      </c>
      <c r="S16" s="1371">
        <v>0</v>
      </c>
      <c r="T16" s="1371">
        <v>0</v>
      </c>
      <c r="U16" s="1370">
        <f t="shared" ref="U16:U19" si="54">V16+W16</f>
        <v>0</v>
      </c>
      <c r="V16" s="1371">
        <v>0</v>
      </c>
      <c r="W16" s="1372">
        <v>0</v>
      </c>
      <c r="X16" s="1373">
        <f t="shared" ref="X16:X19" si="55">Y16+Z16</f>
        <v>0</v>
      </c>
      <c r="Y16" s="1370">
        <f t="shared" ref="Y16:Y19" si="56">AB16+AE16+AH16+AK16</f>
        <v>0</v>
      </c>
      <c r="Z16" s="1370">
        <f t="shared" ref="Z16:Z19" si="57">AC16+AF16+AI16+AL16</f>
        <v>0</v>
      </c>
      <c r="AA16" s="1370">
        <f t="shared" ref="AA16:AA19" si="58">AB16+AC16</f>
        <v>0</v>
      </c>
      <c r="AB16" s="1371">
        <v>0</v>
      </c>
      <c r="AC16" s="1371">
        <v>0</v>
      </c>
      <c r="AD16" s="1370">
        <f t="shared" ref="AD16:AD19" si="59">AE16+AF16</f>
        <v>0</v>
      </c>
      <c r="AE16" s="1371">
        <v>0</v>
      </c>
      <c r="AF16" s="1371">
        <v>0</v>
      </c>
      <c r="AG16" s="1370">
        <f t="shared" ref="AG16:AG19" si="60">AH16+AI16</f>
        <v>0</v>
      </c>
      <c r="AH16" s="1371">
        <v>0</v>
      </c>
      <c r="AI16" s="1371">
        <v>0</v>
      </c>
      <c r="AJ16" s="1370">
        <f t="shared" ref="AJ16:AJ19" si="61">AK16+AL16</f>
        <v>0</v>
      </c>
      <c r="AK16" s="1371">
        <v>0</v>
      </c>
      <c r="AL16" s="1372">
        <v>0</v>
      </c>
      <c r="AM16" s="1373">
        <f t="shared" ref="AM16:AM19" si="62">AN16+AO16</f>
        <v>0</v>
      </c>
      <c r="AN16" s="1371">
        <v>0</v>
      </c>
      <c r="AO16" s="1374">
        <v>0</v>
      </c>
    </row>
    <row r="17" spans="1:80" ht="27" customHeight="1" x14ac:dyDescent="0.3">
      <c r="A17" s="1820"/>
      <c r="B17" s="207" t="s">
        <v>1226</v>
      </c>
      <c r="C17" s="1370">
        <f t="shared" si="44"/>
        <v>55</v>
      </c>
      <c r="D17" s="1370">
        <f t="shared" si="45"/>
        <v>15</v>
      </c>
      <c r="E17" s="1370">
        <f t="shared" si="46"/>
        <v>40</v>
      </c>
      <c r="F17" s="1370">
        <f t="shared" si="47"/>
        <v>3</v>
      </c>
      <c r="G17" s="1371">
        <v>2</v>
      </c>
      <c r="H17" s="1371">
        <v>1</v>
      </c>
      <c r="I17" s="1370">
        <f t="shared" si="48"/>
        <v>52</v>
      </c>
      <c r="J17" s="1371">
        <v>13</v>
      </c>
      <c r="K17" s="1371">
        <v>39</v>
      </c>
      <c r="L17" s="1370">
        <f t="shared" si="49"/>
        <v>39</v>
      </c>
      <c r="M17" s="1371">
        <v>9</v>
      </c>
      <c r="N17" s="1371">
        <v>30</v>
      </c>
      <c r="O17" s="1370">
        <f t="shared" si="50"/>
        <v>0</v>
      </c>
      <c r="P17" s="1370">
        <f t="shared" si="51"/>
        <v>0</v>
      </c>
      <c r="Q17" s="1370">
        <f t="shared" si="52"/>
        <v>0</v>
      </c>
      <c r="R17" s="1370">
        <f t="shared" si="53"/>
        <v>0</v>
      </c>
      <c r="S17" s="1371">
        <v>0</v>
      </c>
      <c r="T17" s="1371">
        <v>0</v>
      </c>
      <c r="U17" s="1370">
        <f t="shared" si="54"/>
        <v>0</v>
      </c>
      <c r="V17" s="1371">
        <v>0</v>
      </c>
      <c r="W17" s="1372">
        <v>0</v>
      </c>
      <c r="X17" s="1373">
        <f t="shared" si="55"/>
        <v>0</v>
      </c>
      <c r="Y17" s="1370">
        <f t="shared" si="56"/>
        <v>0</v>
      </c>
      <c r="Z17" s="1370">
        <f t="shared" si="57"/>
        <v>0</v>
      </c>
      <c r="AA17" s="1370">
        <f t="shared" si="58"/>
        <v>0</v>
      </c>
      <c r="AB17" s="1371">
        <v>0</v>
      </c>
      <c r="AC17" s="1371">
        <v>0</v>
      </c>
      <c r="AD17" s="1370">
        <f t="shared" si="59"/>
        <v>0</v>
      </c>
      <c r="AE17" s="1371">
        <v>0</v>
      </c>
      <c r="AF17" s="1371">
        <v>0</v>
      </c>
      <c r="AG17" s="1370">
        <f t="shared" si="60"/>
        <v>0</v>
      </c>
      <c r="AH17" s="1371">
        <v>0</v>
      </c>
      <c r="AI17" s="1371">
        <v>0</v>
      </c>
      <c r="AJ17" s="1370">
        <f t="shared" si="61"/>
        <v>0</v>
      </c>
      <c r="AK17" s="1371">
        <v>0</v>
      </c>
      <c r="AL17" s="1372">
        <v>0</v>
      </c>
      <c r="AM17" s="1373">
        <f t="shared" si="62"/>
        <v>0</v>
      </c>
      <c r="AN17" s="1371">
        <v>0</v>
      </c>
      <c r="AO17" s="1374">
        <v>0</v>
      </c>
    </row>
    <row r="18" spans="1:80" ht="27" customHeight="1" x14ac:dyDescent="0.3">
      <c r="A18" s="1820"/>
      <c r="B18" s="207" t="s">
        <v>1227</v>
      </c>
      <c r="C18" s="1370">
        <f t="shared" si="44"/>
        <v>82</v>
      </c>
      <c r="D18" s="1370">
        <f t="shared" si="45"/>
        <v>30</v>
      </c>
      <c r="E18" s="1370">
        <f t="shared" si="46"/>
        <v>52</v>
      </c>
      <c r="F18" s="1370">
        <f t="shared" si="47"/>
        <v>1</v>
      </c>
      <c r="G18" s="1371">
        <v>0</v>
      </c>
      <c r="H18" s="1371">
        <v>1</v>
      </c>
      <c r="I18" s="1370">
        <f t="shared" si="48"/>
        <v>81</v>
      </c>
      <c r="J18" s="1371">
        <v>30</v>
      </c>
      <c r="K18" s="1371">
        <v>51</v>
      </c>
      <c r="L18" s="1370">
        <f t="shared" si="49"/>
        <v>52</v>
      </c>
      <c r="M18" s="1371">
        <v>18</v>
      </c>
      <c r="N18" s="1371">
        <v>34</v>
      </c>
      <c r="O18" s="1370">
        <f t="shared" si="50"/>
        <v>0</v>
      </c>
      <c r="P18" s="1370">
        <f t="shared" si="51"/>
        <v>0</v>
      </c>
      <c r="Q18" s="1370">
        <f t="shared" si="52"/>
        <v>0</v>
      </c>
      <c r="R18" s="1370">
        <f t="shared" si="53"/>
        <v>0</v>
      </c>
      <c r="S18" s="1371">
        <v>0</v>
      </c>
      <c r="T18" s="1371">
        <v>0</v>
      </c>
      <c r="U18" s="1370">
        <f t="shared" si="54"/>
        <v>0</v>
      </c>
      <c r="V18" s="1371">
        <v>0</v>
      </c>
      <c r="W18" s="1372">
        <v>0</v>
      </c>
      <c r="X18" s="1373">
        <f t="shared" si="55"/>
        <v>0</v>
      </c>
      <c r="Y18" s="1370">
        <f t="shared" si="56"/>
        <v>0</v>
      </c>
      <c r="Z18" s="1370">
        <f t="shared" si="57"/>
        <v>0</v>
      </c>
      <c r="AA18" s="1370">
        <f t="shared" si="58"/>
        <v>0</v>
      </c>
      <c r="AB18" s="1371">
        <v>0</v>
      </c>
      <c r="AC18" s="1371">
        <v>0</v>
      </c>
      <c r="AD18" s="1370">
        <f t="shared" si="59"/>
        <v>0</v>
      </c>
      <c r="AE18" s="1371">
        <v>0</v>
      </c>
      <c r="AF18" s="1371">
        <v>0</v>
      </c>
      <c r="AG18" s="1370">
        <f t="shared" si="60"/>
        <v>0</v>
      </c>
      <c r="AH18" s="1371">
        <v>0</v>
      </c>
      <c r="AI18" s="1371">
        <v>0</v>
      </c>
      <c r="AJ18" s="1370">
        <f t="shared" si="61"/>
        <v>0</v>
      </c>
      <c r="AK18" s="1371">
        <v>0</v>
      </c>
      <c r="AL18" s="1372">
        <v>0</v>
      </c>
      <c r="AM18" s="1373">
        <f t="shared" si="62"/>
        <v>0</v>
      </c>
      <c r="AN18" s="1371">
        <v>0</v>
      </c>
      <c r="AO18" s="1374">
        <v>0</v>
      </c>
    </row>
    <row r="19" spans="1:80" ht="27" customHeight="1" thickBot="1" x14ac:dyDescent="0.35">
      <c r="A19" s="1861"/>
      <c r="B19" s="1365" t="s">
        <v>1228</v>
      </c>
      <c r="C19" s="1377">
        <f t="shared" si="44"/>
        <v>87</v>
      </c>
      <c r="D19" s="1377">
        <f t="shared" si="45"/>
        <v>38</v>
      </c>
      <c r="E19" s="1377">
        <f t="shared" si="46"/>
        <v>49</v>
      </c>
      <c r="F19" s="1377">
        <f t="shared" si="47"/>
        <v>4</v>
      </c>
      <c r="G19" s="1378">
        <v>3</v>
      </c>
      <c r="H19" s="1378">
        <v>1</v>
      </c>
      <c r="I19" s="1377">
        <f t="shared" si="48"/>
        <v>83</v>
      </c>
      <c r="J19" s="1378">
        <v>35</v>
      </c>
      <c r="K19" s="1378">
        <v>48</v>
      </c>
      <c r="L19" s="1377">
        <f t="shared" si="49"/>
        <v>49</v>
      </c>
      <c r="M19" s="1378">
        <v>16</v>
      </c>
      <c r="N19" s="1378">
        <v>33</v>
      </c>
      <c r="O19" s="1377">
        <f t="shared" si="50"/>
        <v>0</v>
      </c>
      <c r="P19" s="1377">
        <f t="shared" si="51"/>
        <v>0</v>
      </c>
      <c r="Q19" s="1377">
        <f t="shared" si="52"/>
        <v>0</v>
      </c>
      <c r="R19" s="1377">
        <f t="shared" si="53"/>
        <v>0</v>
      </c>
      <c r="S19" s="1378">
        <v>0</v>
      </c>
      <c r="T19" s="1378">
        <v>0</v>
      </c>
      <c r="U19" s="1377">
        <f t="shared" si="54"/>
        <v>0</v>
      </c>
      <c r="V19" s="1378">
        <v>0</v>
      </c>
      <c r="W19" s="1379">
        <v>0</v>
      </c>
      <c r="X19" s="1380">
        <f t="shared" si="55"/>
        <v>0</v>
      </c>
      <c r="Y19" s="1377">
        <f t="shared" si="56"/>
        <v>0</v>
      </c>
      <c r="Z19" s="1377">
        <f t="shared" si="57"/>
        <v>0</v>
      </c>
      <c r="AA19" s="1377">
        <f t="shared" si="58"/>
        <v>0</v>
      </c>
      <c r="AB19" s="1378">
        <v>0</v>
      </c>
      <c r="AC19" s="1378">
        <v>0</v>
      </c>
      <c r="AD19" s="1377">
        <f t="shared" si="59"/>
        <v>0</v>
      </c>
      <c r="AE19" s="1378">
        <v>0</v>
      </c>
      <c r="AF19" s="1378">
        <v>0</v>
      </c>
      <c r="AG19" s="1377">
        <f t="shared" si="60"/>
        <v>0</v>
      </c>
      <c r="AH19" s="1378">
        <v>0</v>
      </c>
      <c r="AI19" s="1378">
        <v>0</v>
      </c>
      <c r="AJ19" s="1377">
        <f t="shared" si="61"/>
        <v>0</v>
      </c>
      <c r="AK19" s="1378">
        <v>0</v>
      </c>
      <c r="AL19" s="1379">
        <v>0</v>
      </c>
      <c r="AM19" s="1380">
        <f t="shared" si="62"/>
        <v>0</v>
      </c>
      <c r="AN19" s="1378">
        <v>0</v>
      </c>
      <c r="AO19" s="1381">
        <v>0</v>
      </c>
    </row>
    <row r="20" spans="1:80" x14ac:dyDescent="0.3">
      <c r="A20" s="1810" t="s">
        <v>1229</v>
      </c>
      <c r="B20" s="211"/>
      <c r="C20" s="183"/>
      <c r="D20" s="183"/>
      <c r="H20" s="1811" t="s">
        <v>1230</v>
      </c>
      <c r="K20" s="183"/>
      <c r="L20" s="183"/>
      <c r="Q20" s="212" t="s">
        <v>1231</v>
      </c>
      <c r="X20" s="183"/>
      <c r="Y20" s="183"/>
      <c r="Z20" s="183"/>
      <c r="AA20" s="1813" t="s">
        <v>1232</v>
      </c>
      <c r="AB20" s="1814"/>
      <c r="AJ20" s="1815" t="s">
        <v>2343</v>
      </c>
      <c r="AK20" s="1815"/>
      <c r="AL20" s="1815"/>
      <c r="AM20" s="1815"/>
      <c r="AN20" s="1815"/>
      <c r="AO20" s="1815"/>
    </row>
    <row r="21" spans="1:80" x14ac:dyDescent="0.3">
      <c r="A21" s="1810"/>
      <c r="B21" s="211"/>
      <c r="C21" s="183"/>
      <c r="D21" s="183"/>
      <c r="H21" s="1812"/>
      <c r="K21" s="183"/>
      <c r="L21" s="183"/>
      <c r="Q21" s="212" t="s">
        <v>1159</v>
      </c>
      <c r="X21" s="183"/>
      <c r="Y21" s="183"/>
      <c r="Z21" s="183"/>
      <c r="AA21" s="1814"/>
      <c r="AB21" s="1814"/>
    </row>
    <row r="22" spans="1:80" x14ac:dyDescent="0.3">
      <c r="A22" s="214"/>
      <c r="B22" s="214"/>
      <c r="C22" s="214"/>
      <c r="D22" s="214"/>
      <c r="E22" s="214"/>
      <c r="F22" s="214"/>
      <c r="G22" s="214"/>
      <c r="H22" s="214"/>
      <c r="I22" s="214"/>
      <c r="J22" s="214"/>
    </row>
    <row r="23" spans="1:80" s="183" customFormat="1" x14ac:dyDescent="0.3">
      <c r="B23" s="215"/>
      <c r="C23" s="216"/>
      <c r="D23" s="216"/>
    </row>
    <row r="24" spans="1:80" ht="16.5" customHeight="1" x14ac:dyDescent="0.3">
      <c r="A24" s="215" t="s">
        <v>2329</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x14ac:dyDescent="0.3">
      <c r="A25" s="183" t="s">
        <v>2330</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x14ac:dyDescent="0.3">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x14ac:dyDescent="0.3">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x14ac:dyDescent="0.3">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x14ac:dyDescent="0.3">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x14ac:dyDescent="0.3">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x14ac:dyDescent="0.3">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x14ac:dyDescent="0.3">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x14ac:dyDescent="0.3">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x14ac:dyDescent="0.3">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A6:AC6"/>
    <mergeCell ref="AD6:AF6"/>
    <mergeCell ref="A3:AO3"/>
    <mergeCell ref="B4:AL4"/>
    <mergeCell ref="AJ20:AO20"/>
    <mergeCell ref="AG6:AI6"/>
    <mergeCell ref="AJ6:AL6"/>
    <mergeCell ref="A8:A13"/>
    <mergeCell ref="A14:A19"/>
    <mergeCell ref="A20:A21"/>
    <mergeCell ref="H20:H21"/>
    <mergeCell ref="AA20:AB21"/>
    <mergeCell ref="A5:B7"/>
    <mergeCell ref="C5:K5"/>
    <mergeCell ref="L5:N6"/>
    <mergeCell ref="O5:W5"/>
    <mergeCell ref="AM5:AO6"/>
    <mergeCell ref="I6:K6"/>
    <mergeCell ref="U6:W6"/>
    <mergeCell ref="X6:Z6"/>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S1" zoomScale="75" zoomScaleNormal="75" zoomScaleSheetLayoutView="75" workbookViewId="0">
      <selection activeCell="AR1" sqref="AR1"/>
    </sheetView>
  </sheetViews>
  <sheetFormatPr defaultColWidth="9" defaultRowHeight="16.2" x14ac:dyDescent="0.3"/>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x14ac:dyDescent="0.3">
      <c r="A1" s="181" t="s">
        <v>1086</v>
      </c>
      <c r="X1" s="181" t="s">
        <v>1086</v>
      </c>
      <c r="Y1" s="182"/>
      <c r="AR1" s="147" t="s">
        <v>880</v>
      </c>
    </row>
    <row r="2" spans="1:58" ht="16.8" customHeight="1" x14ac:dyDescent="0.3">
      <c r="A2" s="181" t="s">
        <v>1236</v>
      </c>
      <c r="B2" s="220" t="s">
        <v>1237</v>
      </c>
      <c r="C2" s="187"/>
      <c r="D2" s="187"/>
      <c r="E2" s="187"/>
      <c r="F2" s="187"/>
      <c r="G2" s="187"/>
      <c r="H2" s="187"/>
      <c r="I2" s="187"/>
      <c r="J2" s="187"/>
      <c r="K2" s="187"/>
      <c r="L2" s="187"/>
      <c r="M2" s="187"/>
      <c r="N2" s="187"/>
      <c r="O2" s="187"/>
      <c r="P2" s="187"/>
      <c r="Q2" s="187"/>
      <c r="R2" s="187"/>
      <c r="S2" s="187"/>
      <c r="T2" s="187"/>
      <c r="U2" s="187"/>
      <c r="V2" s="187"/>
      <c r="W2" s="187"/>
      <c r="X2" s="181" t="s">
        <v>1236</v>
      </c>
      <c r="Y2" s="220" t="s">
        <v>1237</v>
      </c>
      <c r="Z2" s="221"/>
      <c r="AA2" s="222"/>
      <c r="AB2" s="187"/>
      <c r="AC2" s="187"/>
      <c r="AD2" s="187"/>
      <c r="AE2" s="187"/>
      <c r="AF2" s="187"/>
      <c r="AG2" s="187"/>
      <c r="AH2" s="187"/>
      <c r="AI2" s="187"/>
      <c r="AJ2" s="187"/>
      <c r="AK2" s="187"/>
      <c r="AL2" s="187"/>
      <c r="AM2" s="187"/>
      <c r="AN2" s="187"/>
      <c r="AO2" s="187"/>
      <c r="AP2" s="187"/>
      <c r="AQ2" s="187"/>
    </row>
    <row r="3" spans="1:58" s="224" customFormat="1" ht="28.2" x14ac:dyDescent="0.55000000000000004">
      <c r="A3" s="223"/>
      <c r="B3" s="223"/>
      <c r="C3" s="223"/>
      <c r="D3" s="223"/>
      <c r="E3" s="223"/>
      <c r="F3" s="223"/>
      <c r="G3" s="223" t="s">
        <v>1238</v>
      </c>
      <c r="H3" s="223"/>
      <c r="I3" s="223"/>
      <c r="J3" s="223"/>
      <c r="K3" s="223"/>
      <c r="L3" s="223"/>
      <c r="M3" s="223"/>
      <c r="N3" s="223"/>
      <c r="O3" s="223"/>
      <c r="P3" s="223"/>
      <c r="Q3" s="223"/>
      <c r="R3" s="223"/>
      <c r="S3" s="223"/>
      <c r="T3" s="223"/>
      <c r="U3" s="223"/>
      <c r="V3" s="223"/>
      <c r="W3" s="223"/>
      <c r="X3" s="223"/>
      <c r="Y3" s="223"/>
      <c r="Z3" s="223"/>
      <c r="AA3" s="223"/>
      <c r="AB3" s="223"/>
      <c r="AC3" s="223" t="s">
        <v>1239</v>
      </c>
      <c r="AD3" s="223"/>
      <c r="AE3" s="223"/>
      <c r="AF3" s="223"/>
      <c r="AG3" s="223"/>
      <c r="AH3" s="223"/>
      <c r="AI3" s="223"/>
      <c r="AJ3" s="223"/>
      <c r="AK3" s="223"/>
      <c r="AL3" s="223"/>
      <c r="AM3" s="223"/>
      <c r="AN3" s="223"/>
      <c r="AO3" s="223"/>
      <c r="AP3" s="223"/>
      <c r="AQ3" s="223"/>
    </row>
    <row r="4" spans="1:58" ht="34.5" customHeight="1" thickBot="1" x14ac:dyDescent="0.35">
      <c r="A4" s="1912" t="s">
        <v>2179</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t="s">
        <v>2179</v>
      </c>
      <c r="Y4" s="1912"/>
      <c r="Z4" s="1912"/>
      <c r="AA4" s="1912"/>
      <c r="AB4" s="1912"/>
      <c r="AC4" s="1912"/>
      <c r="AD4" s="1912"/>
      <c r="AE4" s="1912"/>
      <c r="AF4" s="1912"/>
      <c r="AG4" s="1912"/>
      <c r="AH4" s="1912"/>
      <c r="AI4" s="1912"/>
      <c r="AJ4" s="1912"/>
      <c r="AK4" s="1912"/>
      <c r="AL4" s="1912"/>
      <c r="AM4" s="1912"/>
      <c r="AN4" s="1912"/>
      <c r="AO4" s="1912"/>
      <c r="AP4" s="1912"/>
      <c r="AQ4" s="1912"/>
    </row>
    <row r="5" spans="1:58" s="226" customFormat="1" ht="17.25" customHeight="1" x14ac:dyDescent="0.3">
      <c r="A5" s="1895" t="s">
        <v>1240</v>
      </c>
      <c r="B5" s="1838" t="s">
        <v>1241</v>
      </c>
      <c r="C5" s="1838" t="s">
        <v>1242</v>
      </c>
      <c r="D5" s="1838" t="s">
        <v>1243</v>
      </c>
      <c r="E5" s="1847" t="s">
        <v>1244</v>
      </c>
      <c r="F5" s="1848"/>
      <c r="G5" s="1848"/>
      <c r="H5" s="1848"/>
      <c r="I5" s="1848"/>
      <c r="J5" s="1848"/>
      <c r="K5" s="1848"/>
      <c r="L5" s="1848"/>
      <c r="M5" s="1848"/>
      <c r="N5" s="1848"/>
      <c r="O5" s="1848"/>
      <c r="P5" s="1849"/>
      <c r="Q5" s="1827" t="s">
        <v>1245</v>
      </c>
      <c r="R5" s="1841"/>
      <c r="S5" s="1842"/>
      <c r="T5" s="1838" t="s">
        <v>1246</v>
      </c>
      <c r="U5" s="1913" t="s">
        <v>1247</v>
      </c>
      <c r="V5" s="1914"/>
      <c r="W5" s="1895"/>
      <c r="X5" s="1895" t="s">
        <v>1240</v>
      </c>
      <c r="Y5" s="1853" t="s">
        <v>1248</v>
      </c>
      <c r="Z5" s="1854"/>
      <c r="AA5" s="1854"/>
      <c r="AB5" s="1824"/>
      <c r="AC5" s="1913" t="s">
        <v>1249</v>
      </c>
      <c r="AD5" s="1914"/>
      <c r="AE5" s="1914"/>
      <c r="AF5" s="1914"/>
      <c r="AG5" s="1914"/>
      <c r="AH5" s="1914"/>
      <c r="AI5" s="1914"/>
      <c r="AJ5" s="1914"/>
      <c r="AK5" s="1914"/>
      <c r="AL5" s="1914"/>
      <c r="AM5" s="1914"/>
      <c r="AN5" s="1914"/>
      <c r="AO5" s="1914"/>
      <c r="AP5" s="1914"/>
      <c r="AQ5" s="1914"/>
      <c r="AR5" s="225"/>
      <c r="AS5" s="225"/>
      <c r="AT5" s="225"/>
      <c r="AU5" s="225"/>
      <c r="AV5" s="225"/>
      <c r="AW5" s="225"/>
      <c r="AX5" s="225"/>
      <c r="AY5" s="225"/>
      <c r="AZ5" s="225"/>
      <c r="BA5" s="225"/>
      <c r="BB5" s="225"/>
      <c r="BC5" s="225"/>
      <c r="BD5" s="225"/>
      <c r="BE5" s="225"/>
      <c r="BF5" s="225"/>
    </row>
    <row r="6" spans="1:58" ht="17.25" customHeight="1" x14ac:dyDescent="0.3">
      <c r="A6" s="1896"/>
      <c r="B6" s="1839"/>
      <c r="C6" s="1839"/>
      <c r="D6" s="1839"/>
      <c r="E6" s="1874" t="s">
        <v>1250</v>
      </c>
      <c r="F6" s="1915"/>
      <c r="G6" s="1916"/>
      <c r="H6" s="1855" t="s">
        <v>1251</v>
      </c>
      <c r="I6" s="1856"/>
      <c r="J6" s="1826"/>
      <c r="K6" s="1855" t="s">
        <v>1252</v>
      </c>
      <c r="L6" s="1856"/>
      <c r="M6" s="1826"/>
      <c r="N6" s="1855" t="s">
        <v>1253</v>
      </c>
      <c r="O6" s="1856"/>
      <c r="P6" s="1826"/>
      <c r="Q6" s="1828"/>
      <c r="R6" s="1843"/>
      <c r="S6" s="1844"/>
      <c r="T6" s="1839"/>
      <c r="U6" s="1888" t="s">
        <v>1254</v>
      </c>
      <c r="V6" s="1899" t="s">
        <v>1255</v>
      </c>
      <c r="W6" s="1899" t="s">
        <v>1256</v>
      </c>
      <c r="X6" s="1896"/>
      <c r="Y6" s="1855"/>
      <c r="Z6" s="1856"/>
      <c r="AA6" s="1856"/>
      <c r="AB6" s="1826"/>
      <c r="AC6" s="1907" t="s">
        <v>1257</v>
      </c>
      <c r="AD6" s="1908"/>
      <c r="AE6" s="1909" t="s">
        <v>1258</v>
      </c>
      <c r="AF6" s="1910"/>
      <c r="AG6" s="1910"/>
      <c r="AH6" s="1910"/>
      <c r="AI6" s="1910"/>
      <c r="AJ6" s="1910"/>
      <c r="AK6" s="1910"/>
      <c r="AL6" s="1911"/>
      <c r="AM6" s="1887" t="s">
        <v>1259</v>
      </c>
      <c r="AN6" s="1887" t="s">
        <v>1260</v>
      </c>
      <c r="AO6" s="1887" t="s">
        <v>1261</v>
      </c>
      <c r="AP6" s="1900" t="s">
        <v>1262</v>
      </c>
      <c r="AQ6" s="1901"/>
      <c r="AR6" s="229"/>
      <c r="AS6" s="229"/>
      <c r="AT6" s="229"/>
      <c r="AU6" s="229"/>
      <c r="AV6" s="229"/>
      <c r="AW6" s="229"/>
      <c r="AX6" s="229"/>
      <c r="AY6" s="229"/>
      <c r="AZ6" s="229"/>
      <c r="BA6" s="229"/>
      <c r="BB6" s="229"/>
      <c r="BC6" s="229"/>
      <c r="BD6" s="229"/>
      <c r="BE6" s="229"/>
      <c r="BF6" s="229"/>
    </row>
    <row r="7" spans="1:58" s="231" customFormat="1" ht="17.25" customHeight="1" x14ac:dyDescent="0.3">
      <c r="A7" s="1896"/>
      <c r="B7" s="1839"/>
      <c r="C7" s="1839"/>
      <c r="D7" s="1839"/>
      <c r="E7" s="1888" t="s">
        <v>1069</v>
      </c>
      <c r="F7" s="1888" t="s">
        <v>1263</v>
      </c>
      <c r="G7" s="1888" t="s">
        <v>1264</v>
      </c>
      <c r="H7" s="1888" t="s">
        <v>1069</v>
      </c>
      <c r="I7" s="1888" t="s">
        <v>1263</v>
      </c>
      <c r="J7" s="1888" t="s">
        <v>1264</v>
      </c>
      <c r="K7" s="1888" t="s">
        <v>1069</v>
      </c>
      <c r="L7" s="1888" t="s">
        <v>1263</v>
      </c>
      <c r="M7" s="1888" t="s">
        <v>1264</v>
      </c>
      <c r="N7" s="1888" t="s">
        <v>1069</v>
      </c>
      <c r="O7" s="1888" t="s">
        <v>1263</v>
      </c>
      <c r="P7" s="1888" t="s">
        <v>1264</v>
      </c>
      <c r="Q7" s="1888" t="s">
        <v>1069</v>
      </c>
      <c r="R7" s="1888" t="s">
        <v>1263</v>
      </c>
      <c r="S7" s="1888" t="s">
        <v>1264</v>
      </c>
      <c r="T7" s="1839"/>
      <c r="U7" s="1889"/>
      <c r="V7" s="1839"/>
      <c r="W7" s="1839"/>
      <c r="X7" s="1896"/>
      <c r="Y7" s="1882" t="s">
        <v>1250</v>
      </c>
      <c r="Z7" s="1892" t="s">
        <v>1265</v>
      </c>
      <c r="AA7" s="1881" t="s">
        <v>1266</v>
      </c>
      <c r="AB7" s="1881" t="s">
        <v>1267</v>
      </c>
      <c r="AC7" s="1884" t="s">
        <v>1268</v>
      </c>
      <c r="AD7" s="1886" t="s">
        <v>1269</v>
      </c>
      <c r="AE7" s="1887" t="s">
        <v>1270</v>
      </c>
      <c r="AF7" s="1887" t="s">
        <v>1271</v>
      </c>
      <c r="AG7" s="1887" t="s">
        <v>1272</v>
      </c>
      <c r="AH7" s="1887" t="s">
        <v>1273</v>
      </c>
      <c r="AI7" s="1902" t="s">
        <v>1274</v>
      </c>
      <c r="AJ7" s="1903"/>
      <c r="AK7" s="1903"/>
      <c r="AL7" s="1904"/>
      <c r="AM7" s="1887"/>
      <c r="AN7" s="1887"/>
      <c r="AO7" s="1887"/>
      <c r="AP7" s="1886" t="s">
        <v>1275</v>
      </c>
      <c r="AQ7" s="1905" t="s">
        <v>1276</v>
      </c>
      <c r="AR7" s="230"/>
      <c r="AS7" s="230"/>
      <c r="AT7" s="230"/>
      <c r="AU7" s="230"/>
      <c r="AV7" s="230"/>
      <c r="AW7" s="230"/>
      <c r="AX7" s="230"/>
      <c r="AY7" s="230"/>
      <c r="AZ7" s="230"/>
      <c r="BA7" s="230"/>
      <c r="BB7" s="230"/>
      <c r="BC7" s="230"/>
      <c r="BD7" s="230"/>
      <c r="BE7" s="230"/>
      <c r="BF7" s="230"/>
    </row>
    <row r="8" spans="1:58" s="231" customFormat="1" ht="17.25" customHeight="1" x14ac:dyDescent="0.3">
      <c r="A8" s="1897"/>
      <c r="B8" s="1839"/>
      <c r="C8" s="1839"/>
      <c r="D8" s="1839"/>
      <c r="E8" s="1889"/>
      <c r="F8" s="1889"/>
      <c r="G8" s="1889"/>
      <c r="H8" s="1889"/>
      <c r="I8" s="1889"/>
      <c r="J8" s="1889"/>
      <c r="K8" s="1889"/>
      <c r="L8" s="1889"/>
      <c r="M8" s="1889"/>
      <c r="N8" s="1889"/>
      <c r="O8" s="1889"/>
      <c r="P8" s="1889"/>
      <c r="Q8" s="1889"/>
      <c r="R8" s="1889"/>
      <c r="S8" s="1889"/>
      <c r="T8" s="1839"/>
      <c r="U8" s="1889"/>
      <c r="V8" s="1839"/>
      <c r="W8" s="1839"/>
      <c r="X8" s="1897"/>
      <c r="Y8" s="1890"/>
      <c r="Z8" s="1893"/>
      <c r="AA8" s="1882"/>
      <c r="AB8" s="1882"/>
      <c r="AC8" s="1885"/>
      <c r="AD8" s="1887"/>
      <c r="AE8" s="1887"/>
      <c r="AF8" s="1887"/>
      <c r="AG8" s="1887"/>
      <c r="AH8" s="1887"/>
      <c r="AI8" s="1899" t="s">
        <v>1277</v>
      </c>
      <c r="AJ8" s="1902" t="s">
        <v>1278</v>
      </c>
      <c r="AK8" s="1903"/>
      <c r="AL8" s="1904"/>
      <c r="AM8" s="1887"/>
      <c r="AN8" s="1887"/>
      <c r="AO8" s="1887"/>
      <c r="AP8" s="1887"/>
      <c r="AQ8" s="1906"/>
      <c r="AR8" s="230"/>
      <c r="AS8" s="230"/>
      <c r="AT8" s="230"/>
      <c r="AU8" s="230"/>
      <c r="AV8" s="230"/>
      <c r="AW8" s="230"/>
      <c r="AX8" s="230"/>
      <c r="AY8" s="230"/>
      <c r="AZ8" s="230"/>
      <c r="BA8" s="230"/>
      <c r="BB8" s="230"/>
      <c r="BC8" s="230"/>
      <c r="BD8" s="230"/>
      <c r="BE8" s="230"/>
      <c r="BF8" s="230"/>
    </row>
    <row r="9" spans="1:58" s="231" customFormat="1" ht="17.25" customHeight="1" x14ac:dyDescent="0.3">
      <c r="A9" s="1897"/>
      <c r="B9" s="1839"/>
      <c r="C9" s="1839"/>
      <c r="D9" s="1839"/>
      <c r="E9" s="1889"/>
      <c r="F9" s="1889"/>
      <c r="G9" s="1889"/>
      <c r="H9" s="1889"/>
      <c r="I9" s="1889"/>
      <c r="J9" s="1889"/>
      <c r="K9" s="1889"/>
      <c r="L9" s="1889"/>
      <c r="M9" s="1889"/>
      <c r="N9" s="1889"/>
      <c r="O9" s="1889"/>
      <c r="P9" s="1889"/>
      <c r="Q9" s="1889"/>
      <c r="R9" s="1889"/>
      <c r="S9" s="1889"/>
      <c r="T9" s="1839"/>
      <c r="U9" s="1889"/>
      <c r="V9" s="1839"/>
      <c r="W9" s="1839"/>
      <c r="X9" s="1897"/>
      <c r="Y9" s="1890"/>
      <c r="Z9" s="1893"/>
      <c r="AA9" s="1882"/>
      <c r="AB9" s="1882"/>
      <c r="AC9" s="1885"/>
      <c r="AD9" s="1887"/>
      <c r="AE9" s="1887"/>
      <c r="AF9" s="1887"/>
      <c r="AG9" s="1887"/>
      <c r="AH9" s="1887"/>
      <c r="AI9" s="1839"/>
      <c r="AJ9" s="228" t="s">
        <v>1250</v>
      </c>
      <c r="AK9" s="228" t="s">
        <v>1279</v>
      </c>
      <c r="AL9" s="228" t="s">
        <v>1280</v>
      </c>
      <c r="AM9" s="1887"/>
      <c r="AN9" s="1887"/>
      <c r="AO9" s="1887"/>
      <c r="AP9" s="1887"/>
      <c r="AQ9" s="1906"/>
      <c r="AR9" s="230"/>
      <c r="AS9" s="230"/>
      <c r="AT9" s="230"/>
      <c r="AU9" s="230"/>
      <c r="AV9" s="230"/>
      <c r="AW9" s="230"/>
      <c r="AX9" s="230"/>
      <c r="AY9" s="230"/>
      <c r="AZ9" s="230"/>
      <c r="BA9" s="230"/>
      <c r="BB9" s="230"/>
      <c r="BC9" s="230"/>
      <c r="BD9" s="230"/>
      <c r="BE9" s="230"/>
      <c r="BF9" s="230"/>
    </row>
    <row r="10" spans="1:58" s="216" customFormat="1" ht="16.8" thickBot="1" x14ac:dyDescent="0.35">
      <c r="A10" s="1898"/>
      <c r="B10" s="232" t="s">
        <v>1281</v>
      </c>
      <c r="C10" s="233" t="s">
        <v>1282</v>
      </c>
      <c r="D10" s="233" t="s">
        <v>1283</v>
      </c>
      <c r="E10" s="233" t="s">
        <v>1283</v>
      </c>
      <c r="F10" s="233" t="s">
        <v>1283</v>
      </c>
      <c r="G10" s="233" t="s">
        <v>1283</v>
      </c>
      <c r="H10" s="233" t="s">
        <v>1283</v>
      </c>
      <c r="I10" s="233" t="s">
        <v>1283</v>
      </c>
      <c r="J10" s="233" t="s">
        <v>1283</v>
      </c>
      <c r="K10" s="233" t="s">
        <v>1283</v>
      </c>
      <c r="L10" s="233" t="s">
        <v>1283</v>
      </c>
      <c r="M10" s="233" t="s">
        <v>1283</v>
      </c>
      <c r="N10" s="233" t="s">
        <v>1283</v>
      </c>
      <c r="O10" s="233" t="s">
        <v>1283</v>
      </c>
      <c r="P10" s="233" t="s">
        <v>1283</v>
      </c>
      <c r="Q10" s="233" t="s">
        <v>1283</v>
      </c>
      <c r="R10" s="233" t="s">
        <v>1283</v>
      </c>
      <c r="S10" s="233" t="s">
        <v>1283</v>
      </c>
      <c r="T10" s="233" t="s">
        <v>1281</v>
      </c>
      <c r="U10" s="1917"/>
      <c r="V10" s="1840"/>
      <c r="W10" s="1840"/>
      <c r="X10" s="1898"/>
      <c r="Y10" s="1891"/>
      <c r="Z10" s="1894"/>
      <c r="AA10" s="1883"/>
      <c r="AB10" s="1883"/>
      <c r="AC10" s="235" t="s">
        <v>1284</v>
      </c>
      <c r="AD10" s="233" t="s">
        <v>1285</v>
      </c>
      <c r="AE10" s="233" t="s">
        <v>1286</v>
      </c>
      <c r="AF10" s="233" t="s">
        <v>1287</v>
      </c>
      <c r="AG10" s="233" t="s">
        <v>1288</v>
      </c>
      <c r="AH10" s="233" t="s">
        <v>1288</v>
      </c>
      <c r="AI10" s="233" t="s">
        <v>1288</v>
      </c>
      <c r="AJ10" s="235" t="s">
        <v>1289</v>
      </c>
      <c r="AK10" s="235" t="s">
        <v>1289</v>
      </c>
      <c r="AL10" s="235" t="s">
        <v>1289</v>
      </c>
      <c r="AM10" s="233" t="s">
        <v>1286</v>
      </c>
      <c r="AN10" s="233" t="s">
        <v>1286</v>
      </c>
      <c r="AO10" s="233" t="s">
        <v>1290</v>
      </c>
      <c r="AP10" s="236" t="s">
        <v>1291</v>
      </c>
      <c r="AQ10" s="237" t="s">
        <v>1291</v>
      </c>
      <c r="AR10" s="238"/>
      <c r="AS10" s="238"/>
      <c r="AT10" s="238"/>
      <c r="AU10" s="238"/>
      <c r="AV10" s="238"/>
      <c r="AW10" s="238"/>
      <c r="AX10" s="238"/>
      <c r="AY10" s="238"/>
      <c r="AZ10" s="238"/>
      <c r="BA10" s="238"/>
      <c r="BB10" s="238"/>
      <c r="BC10" s="238"/>
      <c r="BD10" s="238"/>
      <c r="BE10" s="238"/>
      <c r="BF10" s="238"/>
    </row>
    <row r="11" spans="1:58" ht="21.75" customHeight="1" x14ac:dyDescent="0.3">
      <c r="A11" s="239" t="s">
        <v>1066</v>
      </c>
      <c r="B11" s="1009"/>
      <c r="C11" s="1010"/>
      <c r="D11" s="1009"/>
      <c r="E11" s="1011"/>
      <c r="F11" s="1011"/>
      <c r="G11" s="1011"/>
      <c r="H11" s="1010"/>
      <c r="I11" s="1010"/>
      <c r="J11" s="1010"/>
      <c r="K11" s="1010"/>
      <c r="L11" s="1010"/>
      <c r="M11" s="1010"/>
      <c r="N11" s="1010"/>
      <c r="O11" s="1010"/>
      <c r="P11" s="1010"/>
      <c r="Q11" s="1009"/>
      <c r="R11" s="1009"/>
      <c r="S11" s="1009"/>
      <c r="T11" s="1009"/>
      <c r="U11" s="1012"/>
      <c r="V11" s="1012"/>
      <c r="W11" s="1012"/>
      <c r="X11" s="239" t="s">
        <v>1066</v>
      </c>
      <c r="Y11" s="1010"/>
      <c r="Z11" s="1012"/>
      <c r="AA11" s="1012"/>
      <c r="AB11" s="1012"/>
      <c r="AC11" s="1012"/>
      <c r="AD11" s="1012"/>
      <c r="AE11" s="1010"/>
      <c r="AF11" s="1012"/>
      <c r="AG11" s="1012"/>
      <c r="AH11" s="1012"/>
      <c r="AI11" s="1012"/>
      <c r="AJ11" s="1012"/>
      <c r="AK11" s="1012"/>
      <c r="AL11" s="1012"/>
      <c r="AM11" s="1012"/>
      <c r="AN11" s="1012"/>
      <c r="AO11" s="1012"/>
      <c r="AP11" s="1010"/>
      <c r="AQ11" s="1018"/>
      <c r="AR11" s="229"/>
      <c r="AS11" s="229"/>
      <c r="AT11" s="229"/>
      <c r="AU11" s="229"/>
      <c r="AV11" s="229"/>
      <c r="AW11" s="229"/>
      <c r="AX11" s="229"/>
      <c r="AY11" s="229"/>
      <c r="AZ11" s="229"/>
      <c r="BA11" s="229"/>
      <c r="BB11" s="229"/>
      <c r="BC11" s="229"/>
      <c r="BD11" s="229"/>
      <c r="BE11" s="229"/>
      <c r="BF11" s="229"/>
    </row>
    <row r="12" spans="1:58" ht="21.75" customHeight="1" x14ac:dyDescent="0.3">
      <c r="A12" s="240" t="s">
        <v>2178</v>
      </c>
      <c r="B12" s="1013">
        <v>8</v>
      </c>
      <c r="C12" s="1007">
        <v>3619</v>
      </c>
      <c r="D12" s="1007">
        <v>7896</v>
      </c>
      <c r="E12" s="1015">
        <f>F12+G12</f>
        <v>112</v>
      </c>
      <c r="F12" s="1015">
        <v>89</v>
      </c>
      <c r="G12" s="1015">
        <v>23</v>
      </c>
      <c r="H12" s="1015">
        <f>I12+J12</f>
        <v>8</v>
      </c>
      <c r="I12" s="1015">
        <v>8</v>
      </c>
      <c r="J12" s="1015">
        <v>0</v>
      </c>
      <c r="K12" s="1015">
        <f>L12+M12</f>
        <v>78</v>
      </c>
      <c r="L12" s="1015">
        <v>64</v>
      </c>
      <c r="M12" s="1015">
        <v>14</v>
      </c>
      <c r="N12" s="1015">
        <f>O12+P12</f>
        <v>26</v>
      </c>
      <c r="O12" s="1015">
        <v>17</v>
      </c>
      <c r="P12" s="1015">
        <v>9</v>
      </c>
      <c r="Q12" s="1014">
        <f>R12+S12</f>
        <v>643</v>
      </c>
      <c r="R12" s="1014">
        <v>387</v>
      </c>
      <c r="S12" s="1014">
        <v>256</v>
      </c>
      <c r="T12" s="1014">
        <v>7</v>
      </c>
      <c r="U12" s="1007">
        <f>V12+W12</f>
        <v>6287159</v>
      </c>
      <c r="V12" s="1007">
        <v>6107159</v>
      </c>
      <c r="W12" s="1007">
        <v>180000</v>
      </c>
      <c r="X12" s="240" t="s">
        <v>2178</v>
      </c>
      <c r="Y12" s="1015">
        <f>SUM(Z12:AB12)</f>
        <v>8</v>
      </c>
      <c r="Z12" s="1014">
        <v>8</v>
      </c>
      <c r="AA12" s="1014">
        <v>0</v>
      </c>
      <c r="AB12" s="1014">
        <v>0</v>
      </c>
      <c r="AC12" s="1014">
        <v>120</v>
      </c>
      <c r="AD12" s="1014">
        <v>100</v>
      </c>
      <c r="AE12" s="1014">
        <v>4</v>
      </c>
      <c r="AF12" s="1014">
        <v>1</v>
      </c>
      <c r="AG12" s="1014">
        <v>1</v>
      </c>
      <c r="AH12" s="1014">
        <v>0</v>
      </c>
      <c r="AI12" s="1014">
        <v>1</v>
      </c>
      <c r="AJ12" s="1014">
        <f>SUM(AK12:AL12)</f>
        <v>30</v>
      </c>
      <c r="AK12" s="1014">
        <v>8</v>
      </c>
      <c r="AL12" s="1014">
        <v>22</v>
      </c>
      <c r="AM12" s="1014">
        <v>2</v>
      </c>
      <c r="AN12" s="1014">
        <v>1</v>
      </c>
      <c r="AO12" s="1014">
        <v>0</v>
      </c>
      <c r="AP12" s="1008">
        <v>2000</v>
      </c>
      <c r="AQ12" s="1019">
        <v>0</v>
      </c>
      <c r="AR12" s="229"/>
      <c r="AS12" s="229"/>
      <c r="AT12" s="229"/>
      <c r="AU12" s="229"/>
      <c r="AV12" s="229"/>
      <c r="AW12" s="229"/>
      <c r="AX12" s="229"/>
      <c r="AY12" s="229"/>
      <c r="AZ12" s="229"/>
      <c r="BA12" s="229"/>
      <c r="BB12" s="229"/>
      <c r="BC12" s="229"/>
      <c r="BD12" s="229"/>
      <c r="BE12" s="229"/>
      <c r="BF12" s="229"/>
    </row>
    <row r="13" spans="1:58" ht="21.75" customHeight="1" x14ac:dyDescent="0.3">
      <c r="A13" s="240"/>
      <c r="B13" s="1015"/>
      <c r="C13" s="1014"/>
      <c r="D13" s="1014"/>
      <c r="E13" s="1015"/>
      <c r="F13" s="1015"/>
      <c r="G13" s="1015"/>
      <c r="H13" s="1015"/>
      <c r="I13" s="1015"/>
      <c r="J13" s="1015"/>
      <c r="K13" s="1015"/>
      <c r="L13" s="1015"/>
      <c r="M13" s="1015"/>
      <c r="N13" s="1015"/>
      <c r="O13" s="1015"/>
      <c r="P13" s="1015"/>
      <c r="Q13" s="1014"/>
      <c r="R13" s="1014"/>
      <c r="S13" s="1014"/>
      <c r="T13" s="1014"/>
      <c r="U13" s="1014"/>
      <c r="V13" s="1014"/>
      <c r="W13" s="1014"/>
      <c r="X13" s="240"/>
      <c r="Y13" s="1015"/>
      <c r="Z13" s="1014"/>
      <c r="AA13" s="1014"/>
      <c r="AB13" s="1014"/>
      <c r="AC13" s="1014"/>
      <c r="AD13" s="1014"/>
      <c r="AE13" s="1014"/>
      <c r="AF13" s="1014"/>
      <c r="AG13" s="1014"/>
      <c r="AH13" s="1014"/>
      <c r="AI13" s="1014"/>
      <c r="AJ13" s="1014"/>
      <c r="AK13" s="1014"/>
      <c r="AL13" s="1014"/>
      <c r="AM13" s="1014"/>
      <c r="AN13" s="1014"/>
      <c r="AO13" s="1014"/>
      <c r="AP13" s="1019"/>
      <c r="AQ13" s="1019"/>
      <c r="AR13" s="229"/>
      <c r="AS13" s="229"/>
      <c r="AT13" s="229"/>
      <c r="AU13" s="229"/>
      <c r="AV13" s="229"/>
      <c r="AW13" s="229"/>
      <c r="AX13" s="229"/>
      <c r="AY13" s="229"/>
      <c r="AZ13" s="229"/>
      <c r="BA13" s="229"/>
      <c r="BB13" s="229"/>
      <c r="BC13" s="229"/>
      <c r="BD13" s="229"/>
      <c r="BE13" s="229"/>
      <c r="BF13" s="229"/>
    </row>
    <row r="14" spans="1:58" ht="21.75" customHeight="1" x14ac:dyDescent="0.3">
      <c r="A14" s="240"/>
      <c r="B14" s="1015"/>
      <c r="C14" s="1014"/>
      <c r="D14" s="1014"/>
      <c r="E14" s="1015"/>
      <c r="F14" s="1015"/>
      <c r="G14" s="1015"/>
      <c r="H14" s="1015"/>
      <c r="I14" s="1015"/>
      <c r="J14" s="1015"/>
      <c r="K14" s="1015"/>
      <c r="L14" s="1015"/>
      <c r="M14" s="1015"/>
      <c r="N14" s="1015"/>
      <c r="O14" s="1015"/>
      <c r="P14" s="1015"/>
      <c r="Q14" s="1014"/>
      <c r="R14" s="1014"/>
      <c r="S14" s="1014"/>
      <c r="T14" s="1014"/>
      <c r="U14" s="1014"/>
      <c r="V14" s="1014"/>
      <c r="W14" s="1014"/>
      <c r="X14" s="240"/>
      <c r="Y14" s="1015"/>
      <c r="Z14" s="1014"/>
      <c r="AA14" s="1014"/>
      <c r="AB14" s="1014"/>
      <c r="AC14" s="1014"/>
      <c r="AD14" s="1014"/>
      <c r="AE14" s="1014"/>
      <c r="AF14" s="1014"/>
      <c r="AG14" s="1014"/>
      <c r="AH14" s="1014"/>
      <c r="AI14" s="1014"/>
      <c r="AJ14" s="1014"/>
      <c r="AK14" s="1014"/>
      <c r="AL14" s="1014"/>
      <c r="AM14" s="1014"/>
      <c r="AN14" s="1014"/>
      <c r="AO14" s="1014"/>
      <c r="AP14" s="1019"/>
      <c r="AQ14" s="1019"/>
      <c r="AR14" s="229"/>
      <c r="AS14" s="229"/>
      <c r="AT14" s="229"/>
      <c r="AU14" s="229"/>
      <c r="AV14" s="229"/>
      <c r="AW14" s="229"/>
      <c r="AX14" s="229"/>
      <c r="AY14" s="229"/>
      <c r="AZ14" s="229"/>
      <c r="BA14" s="229"/>
      <c r="BB14" s="229"/>
      <c r="BC14" s="229"/>
      <c r="BD14" s="229"/>
      <c r="BE14" s="229"/>
      <c r="BF14" s="229"/>
    </row>
    <row r="15" spans="1:58" ht="21.75" customHeight="1" x14ac:dyDescent="0.3">
      <c r="A15" s="240"/>
      <c r="B15" s="1015"/>
      <c r="C15" s="1014"/>
      <c r="D15" s="1014"/>
      <c r="E15" s="1015"/>
      <c r="F15" s="1015"/>
      <c r="G15" s="1015"/>
      <c r="H15" s="1015"/>
      <c r="I15" s="1015"/>
      <c r="J15" s="1015"/>
      <c r="K15" s="1015"/>
      <c r="L15" s="1015"/>
      <c r="M15" s="1015"/>
      <c r="N15" s="1015"/>
      <c r="O15" s="1015"/>
      <c r="P15" s="1015"/>
      <c r="Q15" s="1014"/>
      <c r="R15" s="1014"/>
      <c r="S15" s="1014"/>
      <c r="T15" s="1014"/>
      <c r="U15" s="1014"/>
      <c r="V15" s="1014"/>
      <c r="W15" s="1014"/>
      <c r="X15" s="240"/>
      <c r="Y15" s="1015"/>
      <c r="Z15" s="1014"/>
      <c r="AA15" s="1014"/>
      <c r="AB15" s="1014"/>
      <c r="AC15" s="1014"/>
      <c r="AD15" s="1014"/>
      <c r="AE15" s="1014"/>
      <c r="AF15" s="1014"/>
      <c r="AG15" s="1014"/>
      <c r="AH15" s="1014"/>
      <c r="AI15" s="1014"/>
      <c r="AJ15" s="1014"/>
      <c r="AK15" s="1014"/>
      <c r="AL15" s="1014"/>
      <c r="AM15" s="1014"/>
      <c r="AN15" s="1014"/>
      <c r="AO15" s="1014"/>
      <c r="AP15" s="1019"/>
      <c r="AQ15" s="1019"/>
      <c r="AR15" s="229"/>
      <c r="AS15" s="229"/>
      <c r="AT15" s="229"/>
      <c r="AU15" s="229"/>
      <c r="AV15" s="229"/>
      <c r="AW15" s="229"/>
      <c r="AX15" s="229"/>
      <c r="AY15" s="229"/>
      <c r="AZ15" s="229"/>
      <c r="BA15" s="229"/>
      <c r="BB15" s="229"/>
      <c r="BC15" s="229"/>
      <c r="BD15" s="229"/>
      <c r="BE15" s="229"/>
      <c r="BF15" s="229"/>
    </row>
    <row r="16" spans="1:58" ht="21.75" customHeight="1" x14ac:dyDescent="0.3">
      <c r="A16" s="240"/>
      <c r="B16" s="1015"/>
      <c r="C16" s="1014"/>
      <c r="D16" s="1014"/>
      <c r="E16" s="1015"/>
      <c r="F16" s="1015"/>
      <c r="G16" s="1015"/>
      <c r="H16" s="1015"/>
      <c r="I16" s="1015"/>
      <c r="J16" s="1015"/>
      <c r="K16" s="1015"/>
      <c r="L16" s="1015"/>
      <c r="M16" s="1015"/>
      <c r="N16" s="1015"/>
      <c r="O16" s="1015"/>
      <c r="P16" s="1015"/>
      <c r="Q16" s="1014"/>
      <c r="R16" s="1014"/>
      <c r="S16" s="1014"/>
      <c r="T16" s="1014"/>
      <c r="U16" s="1014"/>
      <c r="V16" s="1014"/>
      <c r="W16" s="1014"/>
      <c r="X16" s="240"/>
      <c r="Y16" s="1015"/>
      <c r="Z16" s="1014"/>
      <c r="AA16" s="1014"/>
      <c r="AB16" s="1014"/>
      <c r="AC16" s="1014"/>
      <c r="AD16" s="1014"/>
      <c r="AE16" s="1014"/>
      <c r="AF16" s="1014"/>
      <c r="AG16" s="1014"/>
      <c r="AH16" s="1014"/>
      <c r="AI16" s="1014"/>
      <c r="AJ16" s="1014"/>
      <c r="AK16" s="1014"/>
      <c r="AL16" s="1014"/>
      <c r="AM16" s="1014"/>
      <c r="AN16" s="1014"/>
      <c r="AO16" s="1014"/>
      <c r="AP16" s="1019"/>
      <c r="AQ16" s="1019"/>
      <c r="AR16" s="229"/>
      <c r="AS16" s="229"/>
      <c r="AT16" s="229"/>
      <c r="AU16" s="229"/>
      <c r="AV16" s="229"/>
      <c r="AW16" s="229"/>
      <c r="AX16" s="229"/>
      <c r="AY16" s="229"/>
      <c r="AZ16" s="229"/>
      <c r="BA16" s="229"/>
      <c r="BB16" s="229"/>
      <c r="BC16" s="229"/>
      <c r="BD16" s="229"/>
      <c r="BE16" s="229"/>
      <c r="BF16" s="229"/>
    </row>
    <row r="17" spans="1:58" ht="21.75" customHeight="1" x14ac:dyDescent="0.3">
      <c r="A17" s="240"/>
      <c r="B17" s="1015"/>
      <c r="C17" s="1014"/>
      <c r="D17" s="1014"/>
      <c r="E17" s="1015"/>
      <c r="F17" s="1015"/>
      <c r="G17" s="1015"/>
      <c r="H17" s="1015"/>
      <c r="I17" s="1015"/>
      <c r="J17" s="1015"/>
      <c r="K17" s="1015"/>
      <c r="L17" s="1015"/>
      <c r="M17" s="1015"/>
      <c r="N17" s="1015"/>
      <c r="O17" s="1015"/>
      <c r="P17" s="1015"/>
      <c r="Q17" s="1014"/>
      <c r="R17" s="1014"/>
      <c r="S17" s="1014"/>
      <c r="T17" s="1014"/>
      <c r="U17" s="1014"/>
      <c r="V17" s="1014"/>
      <c r="W17" s="1014"/>
      <c r="X17" s="240"/>
      <c r="Y17" s="1015"/>
      <c r="Z17" s="1014"/>
      <c r="AA17" s="1014"/>
      <c r="AB17" s="1014"/>
      <c r="AC17" s="1014"/>
      <c r="AD17" s="1014"/>
      <c r="AE17" s="1014"/>
      <c r="AF17" s="1014"/>
      <c r="AG17" s="1014"/>
      <c r="AH17" s="1014"/>
      <c r="AI17" s="1014"/>
      <c r="AJ17" s="1014"/>
      <c r="AK17" s="1014"/>
      <c r="AL17" s="1014"/>
      <c r="AM17" s="1014"/>
      <c r="AN17" s="1014"/>
      <c r="AO17" s="1014"/>
      <c r="AP17" s="1019"/>
      <c r="AQ17" s="1019"/>
      <c r="AR17" s="229"/>
      <c r="AS17" s="229"/>
      <c r="AT17" s="229"/>
      <c r="AU17" s="229"/>
      <c r="AV17" s="229"/>
      <c r="AW17" s="229"/>
      <c r="AX17" s="229"/>
      <c r="AY17" s="229"/>
      <c r="AZ17" s="229"/>
      <c r="BA17" s="229"/>
      <c r="BB17" s="229"/>
      <c r="BC17" s="229"/>
      <c r="BD17" s="229"/>
      <c r="BE17" s="229"/>
      <c r="BF17" s="229"/>
    </row>
    <row r="18" spans="1:58" ht="21.75" customHeight="1" x14ac:dyDescent="0.3">
      <c r="A18" s="240"/>
      <c r="B18" s="1015"/>
      <c r="C18" s="1014"/>
      <c r="D18" s="1014"/>
      <c r="E18" s="1015"/>
      <c r="F18" s="1015"/>
      <c r="G18" s="1015"/>
      <c r="H18" s="1015"/>
      <c r="I18" s="1015"/>
      <c r="J18" s="1015"/>
      <c r="K18" s="1015"/>
      <c r="L18" s="1015"/>
      <c r="M18" s="1015"/>
      <c r="N18" s="1015"/>
      <c r="O18" s="1015"/>
      <c r="P18" s="1015"/>
      <c r="Q18" s="1014"/>
      <c r="R18" s="1014"/>
      <c r="S18" s="1014"/>
      <c r="T18" s="1014"/>
      <c r="U18" s="1014"/>
      <c r="V18" s="1014"/>
      <c r="W18" s="1014"/>
      <c r="X18" s="240"/>
      <c r="Y18" s="1015"/>
      <c r="Z18" s="1014"/>
      <c r="AA18" s="1014"/>
      <c r="AB18" s="1014"/>
      <c r="AC18" s="1014"/>
      <c r="AD18" s="1014"/>
      <c r="AE18" s="1014"/>
      <c r="AF18" s="1014"/>
      <c r="AG18" s="1014"/>
      <c r="AH18" s="1014"/>
      <c r="AI18" s="1014"/>
      <c r="AJ18" s="1014"/>
      <c r="AK18" s="1014"/>
      <c r="AL18" s="1014"/>
      <c r="AM18" s="1014"/>
      <c r="AN18" s="1014"/>
      <c r="AO18" s="1014"/>
      <c r="AP18" s="1019"/>
      <c r="AQ18" s="1019"/>
      <c r="AR18" s="229"/>
      <c r="AS18" s="229"/>
      <c r="AT18" s="229"/>
      <c r="AU18" s="229"/>
      <c r="AV18" s="229"/>
      <c r="AW18" s="229"/>
      <c r="AX18" s="229"/>
      <c r="AY18" s="229"/>
      <c r="AZ18" s="229"/>
      <c r="BA18" s="229"/>
      <c r="BB18" s="229"/>
      <c r="BC18" s="229"/>
      <c r="BD18" s="229"/>
      <c r="BE18" s="229"/>
      <c r="BF18" s="229"/>
    </row>
    <row r="19" spans="1:58" ht="21.75" customHeight="1" x14ac:dyDescent="0.3">
      <c r="A19" s="240"/>
      <c r="B19" s="1015"/>
      <c r="C19" s="1014"/>
      <c r="D19" s="1014"/>
      <c r="E19" s="1015"/>
      <c r="F19" s="1015"/>
      <c r="G19" s="1015"/>
      <c r="H19" s="1015"/>
      <c r="I19" s="1015"/>
      <c r="J19" s="1015"/>
      <c r="K19" s="1015"/>
      <c r="L19" s="1015"/>
      <c r="M19" s="1015"/>
      <c r="N19" s="1015"/>
      <c r="O19" s="1015"/>
      <c r="P19" s="1015"/>
      <c r="Q19" s="1014"/>
      <c r="R19" s="1014"/>
      <c r="S19" s="1014"/>
      <c r="T19" s="1014"/>
      <c r="U19" s="1014"/>
      <c r="V19" s="1014"/>
      <c r="W19" s="1014"/>
      <c r="X19" s="240"/>
      <c r="Y19" s="1015"/>
      <c r="Z19" s="1014"/>
      <c r="AA19" s="1014"/>
      <c r="AB19" s="1014"/>
      <c r="AC19" s="1014"/>
      <c r="AD19" s="1014"/>
      <c r="AE19" s="1014"/>
      <c r="AF19" s="1014"/>
      <c r="AG19" s="1014"/>
      <c r="AH19" s="1014"/>
      <c r="AI19" s="1014"/>
      <c r="AJ19" s="1014"/>
      <c r="AK19" s="1014"/>
      <c r="AL19" s="1014"/>
      <c r="AM19" s="1014"/>
      <c r="AN19" s="1014"/>
      <c r="AO19" s="1014"/>
      <c r="AP19" s="1019"/>
      <c r="AQ19" s="1019"/>
      <c r="AR19" s="229"/>
      <c r="AS19" s="229"/>
      <c r="AT19" s="229"/>
      <c r="AU19" s="229"/>
      <c r="AV19" s="229"/>
      <c r="AW19" s="229"/>
      <c r="AX19" s="229"/>
      <c r="AY19" s="229"/>
      <c r="AZ19" s="229"/>
      <c r="BA19" s="229"/>
      <c r="BB19" s="229"/>
      <c r="BC19" s="229"/>
      <c r="BD19" s="229"/>
      <c r="BE19" s="229"/>
      <c r="BF19" s="229"/>
    </row>
    <row r="20" spans="1:58" ht="21.75" customHeight="1" x14ac:dyDescent="0.3">
      <c r="A20" s="240"/>
      <c r="B20" s="1015"/>
      <c r="C20" s="1014"/>
      <c r="D20" s="1014"/>
      <c r="E20" s="1015"/>
      <c r="F20" s="1015"/>
      <c r="G20" s="1015"/>
      <c r="H20" s="1015"/>
      <c r="I20" s="1015"/>
      <c r="J20" s="1015"/>
      <c r="K20" s="1015"/>
      <c r="L20" s="1015"/>
      <c r="M20" s="1015"/>
      <c r="N20" s="1015"/>
      <c r="O20" s="1015"/>
      <c r="P20" s="1015"/>
      <c r="Q20" s="1014"/>
      <c r="R20" s="1014"/>
      <c r="S20" s="1014"/>
      <c r="T20" s="1014"/>
      <c r="U20" s="1014"/>
      <c r="V20" s="1014"/>
      <c r="W20" s="1014"/>
      <c r="X20" s="240"/>
      <c r="Y20" s="1015"/>
      <c r="Z20" s="1014"/>
      <c r="AA20" s="1014"/>
      <c r="AB20" s="1014"/>
      <c r="AC20" s="1014"/>
      <c r="AD20" s="1014"/>
      <c r="AE20" s="1014"/>
      <c r="AF20" s="1014"/>
      <c r="AG20" s="1014"/>
      <c r="AH20" s="1014"/>
      <c r="AI20" s="1014"/>
      <c r="AJ20" s="1014"/>
      <c r="AK20" s="1014"/>
      <c r="AL20" s="1014"/>
      <c r="AM20" s="1014"/>
      <c r="AN20" s="1014"/>
      <c r="AO20" s="1014"/>
      <c r="AP20" s="1019"/>
      <c r="AQ20" s="1019"/>
      <c r="AR20" s="229"/>
      <c r="AS20" s="229"/>
      <c r="AT20" s="229"/>
      <c r="AU20" s="229"/>
      <c r="AV20" s="229"/>
      <c r="AW20" s="229"/>
      <c r="AX20" s="229"/>
      <c r="AY20" s="229"/>
      <c r="AZ20" s="229"/>
      <c r="BA20" s="229"/>
      <c r="BB20" s="229"/>
      <c r="BC20" s="229"/>
      <c r="BD20" s="229"/>
      <c r="BE20" s="229"/>
      <c r="BF20" s="229"/>
    </row>
    <row r="21" spans="1:58" ht="21.75" customHeight="1" x14ac:dyDescent="0.3">
      <c r="A21" s="240"/>
      <c r="B21" s="1015"/>
      <c r="C21" s="1014"/>
      <c r="D21" s="1014"/>
      <c r="E21" s="1015"/>
      <c r="F21" s="1015"/>
      <c r="G21" s="1015"/>
      <c r="H21" s="1015"/>
      <c r="I21" s="1015"/>
      <c r="J21" s="1015"/>
      <c r="K21" s="1015"/>
      <c r="L21" s="1015"/>
      <c r="M21" s="1015"/>
      <c r="N21" s="1015"/>
      <c r="O21" s="1015"/>
      <c r="P21" s="1015"/>
      <c r="Q21" s="1014"/>
      <c r="R21" s="1014"/>
      <c r="S21" s="1014"/>
      <c r="T21" s="1014"/>
      <c r="U21" s="1014"/>
      <c r="V21" s="1014"/>
      <c r="W21" s="1014"/>
      <c r="X21" s="240"/>
      <c r="Y21" s="1015"/>
      <c r="Z21" s="1014"/>
      <c r="AA21" s="1014"/>
      <c r="AB21" s="1014"/>
      <c r="AC21" s="1014"/>
      <c r="AD21" s="1014"/>
      <c r="AE21" s="1014"/>
      <c r="AF21" s="1014"/>
      <c r="AG21" s="1014"/>
      <c r="AH21" s="1014"/>
      <c r="AI21" s="1014"/>
      <c r="AJ21" s="1014"/>
      <c r="AK21" s="1014"/>
      <c r="AL21" s="1014"/>
      <c r="AM21" s="1014"/>
      <c r="AN21" s="1014"/>
      <c r="AO21" s="1014"/>
      <c r="AP21" s="1019"/>
      <c r="AQ21" s="1019"/>
      <c r="AR21" s="229"/>
      <c r="AS21" s="229"/>
      <c r="AT21" s="229"/>
      <c r="AU21" s="229"/>
      <c r="AV21" s="229"/>
      <c r="AW21" s="229"/>
      <c r="AX21" s="229"/>
      <c r="AY21" s="229"/>
      <c r="AZ21" s="229"/>
      <c r="BA21" s="229"/>
      <c r="BB21" s="229"/>
      <c r="BC21" s="229"/>
      <c r="BD21" s="229"/>
      <c r="BE21" s="229"/>
      <c r="BF21" s="229"/>
    </row>
    <row r="22" spans="1:58" ht="21.75" customHeight="1" x14ac:dyDescent="0.3">
      <c r="A22" s="240"/>
      <c r="B22" s="1015"/>
      <c r="C22" s="1014"/>
      <c r="D22" s="1014"/>
      <c r="E22" s="1015"/>
      <c r="F22" s="1015"/>
      <c r="G22" s="1015"/>
      <c r="H22" s="1015"/>
      <c r="I22" s="1015"/>
      <c r="J22" s="1015"/>
      <c r="K22" s="1015"/>
      <c r="L22" s="1015"/>
      <c r="M22" s="1015"/>
      <c r="N22" s="1015"/>
      <c r="O22" s="1015"/>
      <c r="P22" s="1015"/>
      <c r="Q22" s="1014"/>
      <c r="R22" s="1014"/>
      <c r="S22" s="1014"/>
      <c r="T22" s="1014"/>
      <c r="U22" s="1014"/>
      <c r="V22" s="1014"/>
      <c r="W22" s="1014"/>
      <c r="X22" s="240"/>
      <c r="Y22" s="1015"/>
      <c r="Z22" s="1014"/>
      <c r="AA22" s="1014"/>
      <c r="AB22" s="1014"/>
      <c r="AC22" s="1014"/>
      <c r="AD22" s="1014"/>
      <c r="AE22" s="1014"/>
      <c r="AF22" s="1014"/>
      <c r="AG22" s="1014"/>
      <c r="AH22" s="1014"/>
      <c r="AI22" s="1014"/>
      <c r="AJ22" s="1014"/>
      <c r="AK22" s="1014"/>
      <c r="AL22" s="1014"/>
      <c r="AM22" s="1014"/>
      <c r="AN22" s="1014"/>
      <c r="AO22" s="1014"/>
      <c r="AP22" s="1019"/>
      <c r="AQ22" s="1019"/>
      <c r="AR22" s="229"/>
      <c r="AS22" s="229"/>
      <c r="AT22" s="229"/>
      <c r="AU22" s="229"/>
      <c r="AV22" s="229"/>
      <c r="AW22" s="229"/>
      <c r="AX22" s="229"/>
      <c r="AY22" s="229"/>
      <c r="AZ22" s="229"/>
      <c r="BA22" s="229"/>
      <c r="BB22" s="229"/>
      <c r="BC22" s="229"/>
      <c r="BD22" s="229"/>
      <c r="BE22" s="229"/>
      <c r="BF22" s="229"/>
    </row>
    <row r="23" spans="1:58" ht="21.75" customHeight="1" x14ac:dyDescent="0.3">
      <c r="A23" s="240"/>
      <c r="B23" s="1015"/>
      <c r="C23" s="1014"/>
      <c r="D23" s="1014"/>
      <c r="E23" s="1015"/>
      <c r="F23" s="1015"/>
      <c r="G23" s="1015"/>
      <c r="H23" s="1015"/>
      <c r="I23" s="1015"/>
      <c r="J23" s="1015"/>
      <c r="K23" s="1015"/>
      <c r="L23" s="1015"/>
      <c r="M23" s="1015"/>
      <c r="N23" s="1015"/>
      <c r="O23" s="1015"/>
      <c r="P23" s="1015"/>
      <c r="Q23" s="1014"/>
      <c r="R23" s="1014"/>
      <c r="S23" s="1014"/>
      <c r="T23" s="1014"/>
      <c r="U23" s="1014"/>
      <c r="V23" s="1014"/>
      <c r="W23" s="1014"/>
      <c r="X23" s="240"/>
      <c r="Y23" s="1015"/>
      <c r="Z23" s="1014"/>
      <c r="AA23" s="1014"/>
      <c r="AB23" s="1014"/>
      <c r="AC23" s="1014"/>
      <c r="AD23" s="1014"/>
      <c r="AE23" s="1014"/>
      <c r="AF23" s="1014"/>
      <c r="AG23" s="1014"/>
      <c r="AH23" s="1014"/>
      <c r="AI23" s="1014"/>
      <c r="AJ23" s="1014"/>
      <c r="AK23" s="1014"/>
      <c r="AL23" s="1014"/>
      <c r="AM23" s="1014"/>
      <c r="AN23" s="1014"/>
      <c r="AO23" s="1014"/>
      <c r="AP23" s="1019"/>
      <c r="AQ23" s="1019"/>
      <c r="AR23" s="229"/>
      <c r="AS23" s="229"/>
      <c r="AT23" s="229"/>
      <c r="AU23" s="229"/>
      <c r="AV23" s="229"/>
      <c r="AW23" s="229"/>
      <c r="AX23" s="229"/>
      <c r="AY23" s="229"/>
      <c r="AZ23" s="229"/>
      <c r="BA23" s="229"/>
      <c r="BB23" s="229"/>
      <c r="BC23" s="229"/>
      <c r="BD23" s="229"/>
      <c r="BE23" s="229"/>
      <c r="BF23" s="229"/>
    </row>
    <row r="24" spans="1:58" ht="21.75" customHeight="1" x14ac:dyDescent="0.3">
      <c r="A24" s="241"/>
      <c r="B24" s="1015"/>
      <c r="C24" s="1014"/>
      <c r="D24" s="1014"/>
      <c r="E24" s="1015"/>
      <c r="F24" s="1015"/>
      <c r="G24" s="1015"/>
      <c r="H24" s="1015"/>
      <c r="I24" s="1015"/>
      <c r="J24" s="1015"/>
      <c r="K24" s="1015"/>
      <c r="L24" s="1015"/>
      <c r="M24" s="1015"/>
      <c r="N24" s="1015"/>
      <c r="O24" s="1015"/>
      <c r="P24" s="1015"/>
      <c r="Q24" s="1014"/>
      <c r="R24" s="1014"/>
      <c r="S24" s="1014"/>
      <c r="T24" s="1014"/>
      <c r="U24" s="1014"/>
      <c r="V24" s="1014"/>
      <c r="W24" s="1014"/>
      <c r="X24" s="241"/>
      <c r="Y24" s="1015"/>
      <c r="Z24" s="1014"/>
      <c r="AA24" s="1014"/>
      <c r="AB24" s="1014"/>
      <c r="AC24" s="1014"/>
      <c r="AD24" s="1014"/>
      <c r="AE24" s="1014"/>
      <c r="AF24" s="1014"/>
      <c r="AG24" s="1014"/>
      <c r="AH24" s="1014"/>
      <c r="AI24" s="1014"/>
      <c r="AJ24" s="1014"/>
      <c r="AK24" s="1014"/>
      <c r="AL24" s="1014"/>
      <c r="AM24" s="1014"/>
      <c r="AN24" s="1014"/>
      <c r="AO24" s="1014"/>
      <c r="AP24" s="1019"/>
      <c r="AQ24" s="1019"/>
    </row>
    <row r="25" spans="1:58" ht="21.75" customHeight="1" x14ac:dyDescent="0.3">
      <c r="A25" s="241"/>
      <c r="B25" s="1015"/>
      <c r="C25" s="1014"/>
      <c r="D25" s="1014"/>
      <c r="E25" s="1015"/>
      <c r="F25" s="1015"/>
      <c r="G25" s="1015"/>
      <c r="H25" s="1015"/>
      <c r="I25" s="1015"/>
      <c r="J25" s="1015"/>
      <c r="K25" s="1015"/>
      <c r="L25" s="1015"/>
      <c r="M25" s="1015"/>
      <c r="N25" s="1015"/>
      <c r="O25" s="1015"/>
      <c r="P25" s="1015"/>
      <c r="Q25" s="1014"/>
      <c r="R25" s="1014"/>
      <c r="S25" s="1014"/>
      <c r="T25" s="1014"/>
      <c r="U25" s="1014"/>
      <c r="V25" s="1014"/>
      <c r="W25" s="1014"/>
      <c r="X25" s="241"/>
      <c r="Y25" s="1015"/>
      <c r="Z25" s="1014"/>
      <c r="AA25" s="1014"/>
      <c r="AB25" s="1014"/>
      <c r="AC25" s="1014"/>
      <c r="AD25" s="1014"/>
      <c r="AE25" s="1014"/>
      <c r="AF25" s="1014"/>
      <c r="AG25" s="1014"/>
      <c r="AH25" s="1014"/>
      <c r="AI25" s="1014"/>
      <c r="AJ25" s="1014"/>
      <c r="AK25" s="1014"/>
      <c r="AL25" s="1014"/>
      <c r="AM25" s="1014"/>
      <c r="AN25" s="1014"/>
      <c r="AO25" s="1014"/>
      <c r="AP25" s="1019"/>
      <c r="AQ25" s="1019"/>
    </row>
    <row r="26" spans="1:58" ht="21.75" customHeight="1" x14ac:dyDescent="0.3">
      <c r="A26" s="241"/>
      <c r="B26" s="1015"/>
      <c r="C26" s="1014"/>
      <c r="D26" s="1014"/>
      <c r="E26" s="1015"/>
      <c r="F26" s="1015"/>
      <c r="G26" s="1015"/>
      <c r="H26" s="1015"/>
      <c r="I26" s="1015"/>
      <c r="J26" s="1015"/>
      <c r="K26" s="1015"/>
      <c r="L26" s="1015"/>
      <c r="M26" s="1015"/>
      <c r="N26" s="1015"/>
      <c r="O26" s="1015"/>
      <c r="P26" s="1015"/>
      <c r="Q26" s="1014"/>
      <c r="R26" s="1014"/>
      <c r="S26" s="1014"/>
      <c r="T26" s="1014"/>
      <c r="U26" s="1014"/>
      <c r="V26" s="1014"/>
      <c r="W26" s="1014"/>
      <c r="X26" s="241"/>
      <c r="Y26" s="1015"/>
      <c r="Z26" s="1014"/>
      <c r="AA26" s="1014"/>
      <c r="AB26" s="1014"/>
      <c r="AC26" s="1014"/>
      <c r="AD26" s="1014"/>
      <c r="AE26" s="1014"/>
      <c r="AF26" s="1014"/>
      <c r="AG26" s="1014"/>
      <c r="AH26" s="1014"/>
      <c r="AI26" s="1014"/>
      <c r="AJ26" s="1014"/>
      <c r="AK26" s="1014"/>
      <c r="AL26" s="1014"/>
      <c r="AM26" s="1014"/>
      <c r="AN26" s="1014"/>
      <c r="AO26" s="1014"/>
      <c r="AP26" s="1019"/>
      <c r="AQ26" s="1019"/>
    </row>
    <row r="27" spans="1:58" ht="21.75" customHeight="1" x14ac:dyDescent="0.3">
      <c r="A27" s="241"/>
      <c r="B27" s="1015"/>
      <c r="C27" s="1014"/>
      <c r="D27" s="1014"/>
      <c r="E27" s="1015"/>
      <c r="F27" s="1015"/>
      <c r="G27" s="1015"/>
      <c r="H27" s="1015"/>
      <c r="I27" s="1015"/>
      <c r="J27" s="1015"/>
      <c r="K27" s="1015"/>
      <c r="L27" s="1015"/>
      <c r="M27" s="1015"/>
      <c r="N27" s="1015"/>
      <c r="O27" s="1015"/>
      <c r="P27" s="1015"/>
      <c r="Q27" s="1014"/>
      <c r="R27" s="1014"/>
      <c r="S27" s="1014"/>
      <c r="T27" s="1014"/>
      <c r="U27" s="1014"/>
      <c r="V27" s="1014"/>
      <c r="W27" s="1014"/>
      <c r="X27" s="241"/>
      <c r="Y27" s="1015"/>
      <c r="Z27" s="1014"/>
      <c r="AA27" s="1014"/>
      <c r="AB27" s="1014"/>
      <c r="AC27" s="1014"/>
      <c r="AD27" s="1014"/>
      <c r="AE27" s="1014"/>
      <c r="AF27" s="1014"/>
      <c r="AG27" s="1014"/>
      <c r="AH27" s="1014"/>
      <c r="AI27" s="1014"/>
      <c r="AJ27" s="1014"/>
      <c r="AK27" s="1014"/>
      <c r="AL27" s="1014"/>
      <c r="AM27" s="1014"/>
      <c r="AN27" s="1014"/>
      <c r="AO27" s="1014"/>
      <c r="AP27" s="1019"/>
      <c r="AQ27" s="1019"/>
    </row>
    <row r="28" spans="1:58" ht="21.75" customHeight="1" x14ac:dyDescent="0.3">
      <c r="A28" s="241"/>
      <c r="B28" s="1015"/>
      <c r="C28" s="1014"/>
      <c r="D28" s="1014"/>
      <c r="E28" s="1015"/>
      <c r="F28" s="1015"/>
      <c r="G28" s="1015"/>
      <c r="H28" s="1015"/>
      <c r="I28" s="1015"/>
      <c r="J28" s="1015"/>
      <c r="K28" s="1015"/>
      <c r="L28" s="1015"/>
      <c r="M28" s="1015"/>
      <c r="N28" s="1015"/>
      <c r="O28" s="1015"/>
      <c r="P28" s="1015"/>
      <c r="Q28" s="1014"/>
      <c r="R28" s="1014"/>
      <c r="S28" s="1014"/>
      <c r="T28" s="1014"/>
      <c r="U28" s="1014"/>
      <c r="V28" s="1014"/>
      <c r="W28" s="1014"/>
      <c r="X28" s="241"/>
      <c r="Y28" s="1015"/>
      <c r="Z28" s="1014"/>
      <c r="AA28" s="1014"/>
      <c r="AB28" s="1014"/>
      <c r="AC28" s="1014"/>
      <c r="AD28" s="1014"/>
      <c r="AE28" s="1014"/>
      <c r="AF28" s="1014"/>
      <c r="AG28" s="1014"/>
      <c r="AH28" s="1014"/>
      <c r="AI28" s="1014"/>
      <c r="AJ28" s="1014"/>
      <c r="AK28" s="1014"/>
      <c r="AL28" s="1014"/>
      <c r="AM28" s="1014"/>
      <c r="AN28" s="1014"/>
      <c r="AO28" s="1014"/>
      <c r="AP28" s="1019"/>
      <c r="AQ28" s="1019"/>
    </row>
    <row r="29" spans="1:58" ht="21.75" customHeight="1" x14ac:dyDescent="0.3">
      <c r="A29" s="242"/>
      <c r="B29" s="1016"/>
      <c r="C29" s="1017"/>
      <c r="D29" s="1017"/>
      <c r="E29" s="1016"/>
      <c r="F29" s="1016"/>
      <c r="G29" s="1016"/>
      <c r="H29" s="1016"/>
      <c r="I29" s="1016"/>
      <c r="J29" s="1016"/>
      <c r="K29" s="1016"/>
      <c r="L29" s="1016"/>
      <c r="M29" s="1016"/>
      <c r="N29" s="1016"/>
      <c r="O29" s="1016"/>
      <c r="P29" s="1016"/>
      <c r="Q29" s="1017"/>
      <c r="R29" s="1017"/>
      <c r="S29" s="1017"/>
      <c r="T29" s="1017"/>
      <c r="U29" s="1017"/>
      <c r="V29" s="1017"/>
      <c r="W29" s="1017"/>
      <c r="X29" s="242"/>
      <c r="Y29" s="1016"/>
      <c r="Z29" s="1017"/>
      <c r="AA29" s="1017"/>
      <c r="AB29" s="1017"/>
      <c r="AC29" s="1017"/>
      <c r="AD29" s="1017"/>
      <c r="AE29" s="1017"/>
      <c r="AF29" s="1017"/>
      <c r="AG29" s="1017"/>
      <c r="AH29" s="1017"/>
      <c r="AI29" s="1017"/>
      <c r="AJ29" s="1017"/>
      <c r="AK29" s="1017"/>
      <c r="AL29" s="1017"/>
      <c r="AM29" s="1017"/>
      <c r="AN29" s="1017"/>
      <c r="AO29" s="1017"/>
      <c r="AP29" s="1020"/>
      <c r="AQ29" s="1020"/>
    </row>
    <row r="30" spans="1:58" ht="16.8" thickBot="1" x14ac:dyDescent="0.35">
      <c r="A30" s="243" t="s">
        <v>1292</v>
      </c>
      <c r="B30" s="244" t="s">
        <v>1293</v>
      </c>
      <c r="C30" s="244"/>
      <c r="D30" s="244"/>
      <c r="E30" s="244"/>
      <c r="F30" s="244"/>
      <c r="G30" s="244"/>
      <c r="H30" s="244"/>
      <c r="I30" s="244"/>
      <c r="J30" s="244"/>
      <c r="K30" s="244"/>
      <c r="L30" s="244"/>
      <c r="M30" s="244"/>
      <c r="N30" s="244"/>
      <c r="O30" s="244"/>
      <c r="P30" s="244"/>
      <c r="Q30" s="244"/>
      <c r="R30" s="244"/>
      <c r="S30" s="244"/>
      <c r="T30" s="244"/>
      <c r="U30" s="244"/>
      <c r="V30" s="244"/>
      <c r="W30" s="244"/>
      <c r="X30" s="243" t="s">
        <v>1292</v>
      </c>
      <c r="Y30" s="245"/>
      <c r="Z30" s="244"/>
      <c r="AA30" s="244"/>
      <c r="AB30" s="244"/>
      <c r="AC30" s="244"/>
      <c r="AD30" s="244"/>
      <c r="AE30" s="244"/>
      <c r="AF30" s="244"/>
      <c r="AG30" s="244"/>
      <c r="AH30" s="244"/>
      <c r="AI30" s="244"/>
      <c r="AJ30" s="244"/>
      <c r="AK30" s="244"/>
      <c r="AL30" s="244"/>
      <c r="AM30" s="244"/>
      <c r="AN30" s="244"/>
      <c r="AO30" s="244"/>
      <c r="AP30" s="244"/>
      <c r="AQ30" s="244"/>
    </row>
    <row r="31" spans="1:58" x14ac:dyDescent="0.3">
      <c r="A31" s="246"/>
      <c r="P31" s="246"/>
      <c r="V31" s="184"/>
      <c r="X31" s="1879" t="s">
        <v>1229</v>
      </c>
      <c r="Y31" s="211"/>
      <c r="Z31" s="184"/>
      <c r="AA31" s="247"/>
      <c r="AD31" s="1879" t="s">
        <v>1230</v>
      </c>
      <c r="AF31" s="184"/>
      <c r="AH31" s="211" t="s">
        <v>1294</v>
      </c>
      <c r="AM31" s="1880" t="s">
        <v>1295</v>
      </c>
      <c r="AN31" s="1880"/>
      <c r="AQ31" s="198"/>
    </row>
    <row r="32" spans="1:58" x14ac:dyDescent="0.3">
      <c r="A32" s="214"/>
      <c r="P32" s="248"/>
      <c r="V32" s="184"/>
      <c r="X32" s="1810"/>
      <c r="Y32" s="211"/>
      <c r="Z32" s="184"/>
      <c r="AA32" s="247"/>
      <c r="AD32" s="1814"/>
      <c r="AF32" s="184"/>
      <c r="AG32" s="249"/>
      <c r="AH32" s="211" t="s">
        <v>1296</v>
      </c>
      <c r="AM32" s="1813"/>
      <c r="AN32" s="1813"/>
    </row>
    <row r="34" spans="24:24" x14ac:dyDescent="0.3">
      <c r="X34" s="183" t="s">
        <v>1297</v>
      </c>
    </row>
    <row r="35" spans="24:24" x14ac:dyDescent="0.3">
      <c r="X35" s="183" t="s">
        <v>1298</v>
      </c>
    </row>
    <row r="36" spans="24:24" x14ac:dyDescent="0.3">
      <c r="X36" s="183" t="s">
        <v>1299</v>
      </c>
    </row>
  </sheetData>
  <mergeCells count="59">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 ref="AC6:AD6"/>
    <mergeCell ref="AE6:AL6"/>
    <mergeCell ref="AM6:AM9"/>
    <mergeCell ref="AN6:AN9"/>
    <mergeCell ref="AO6:AO9"/>
    <mergeCell ref="AI8:AI9"/>
    <mergeCell ref="AJ8:AL8"/>
    <mergeCell ref="AP6:AQ6"/>
    <mergeCell ref="AH7:AH9"/>
    <mergeCell ref="AI7:AL7"/>
    <mergeCell ref="AP7:AP9"/>
    <mergeCell ref="AQ7:AQ9"/>
    <mergeCell ref="P7:P9"/>
    <mergeCell ref="E7:E9"/>
    <mergeCell ref="F7:F9"/>
    <mergeCell ref="G7:G9"/>
    <mergeCell ref="H7:H9"/>
    <mergeCell ref="I7:I9"/>
    <mergeCell ref="J7:J9"/>
    <mergeCell ref="K7:K9"/>
    <mergeCell ref="L7:L9"/>
    <mergeCell ref="M7:M9"/>
    <mergeCell ref="N7:N9"/>
    <mergeCell ref="O7:O9"/>
    <mergeCell ref="Q7:Q9"/>
    <mergeCell ref="R7:R9"/>
    <mergeCell ref="S7:S9"/>
    <mergeCell ref="Y7:Y10"/>
    <mergeCell ref="Z7:Z10"/>
    <mergeCell ref="X5:X10"/>
    <mergeCell ref="Y5:AB6"/>
    <mergeCell ref="V6:V10"/>
    <mergeCell ref="W6:W10"/>
    <mergeCell ref="X31:X32"/>
    <mergeCell ref="AD31:AD32"/>
    <mergeCell ref="AM31:AN32"/>
    <mergeCell ref="AB7:AB10"/>
    <mergeCell ref="AC7:AC9"/>
    <mergeCell ref="AD7:AD9"/>
    <mergeCell ref="AE7:AE9"/>
    <mergeCell ref="AF7:AF9"/>
    <mergeCell ref="AG7:AG9"/>
    <mergeCell ref="AA7:AA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topLeftCell="A7" zoomScale="75" zoomScaleNormal="75" workbookViewId="0">
      <selection activeCell="I16" sqref="I16"/>
    </sheetView>
  </sheetViews>
  <sheetFormatPr defaultColWidth="9" defaultRowHeight="16.2" x14ac:dyDescent="0.3"/>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x14ac:dyDescent="0.45">
      <c r="A1" s="250" t="s">
        <v>1300</v>
      </c>
      <c r="H1" s="251" t="s">
        <v>878</v>
      </c>
      <c r="I1" s="1925" t="s">
        <v>1021</v>
      </c>
      <c r="J1" s="1926"/>
      <c r="K1" s="147" t="s">
        <v>880</v>
      </c>
    </row>
    <row r="2" spans="1:11" ht="20.399999999999999" thickBot="1" x14ac:dyDescent="0.45">
      <c r="A2" s="250" t="s">
        <v>1301</v>
      </c>
      <c r="B2" s="174" t="s">
        <v>1302</v>
      </c>
      <c r="D2" s="252"/>
      <c r="E2" s="252"/>
      <c r="F2" s="252"/>
      <c r="G2" s="252"/>
      <c r="H2" s="250" t="s">
        <v>1099</v>
      </c>
      <c r="I2" s="1927" t="s">
        <v>1303</v>
      </c>
      <c r="J2" s="1928"/>
    </row>
    <row r="3" spans="1:11" ht="42" customHeight="1" x14ac:dyDescent="0.7">
      <c r="A3" s="1929" t="s">
        <v>1304</v>
      </c>
      <c r="B3" s="1930"/>
      <c r="C3" s="1930"/>
      <c r="D3" s="1930"/>
      <c r="E3" s="1930"/>
      <c r="F3" s="1930"/>
      <c r="G3" s="1930"/>
      <c r="H3" s="1930"/>
      <c r="I3" s="1930"/>
      <c r="J3" s="1930"/>
    </row>
    <row r="4" spans="1:11" ht="32.25" customHeight="1" thickBot="1" x14ac:dyDescent="0.45">
      <c r="A4" s="253" t="s">
        <v>1305</v>
      </c>
      <c r="B4" s="1931" t="s">
        <v>2202</v>
      </c>
      <c r="C4" s="1932"/>
      <c r="D4" s="1932"/>
      <c r="E4" s="1932"/>
      <c r="F4" s="1932"/>
      <c r="G4" s="1932"/>
      <c r="H4" s="1932"/>
      <c r="I4" s="1933" t="s">
        <v>1306</v>
      </c>
      <c r="J4" s="1934"/>
    </row>
    <row r="5" spans="1:11" ht="42.9" customHeight="1" x14ac:dyDescent="0.3">
      <c r="A5" s="1918" t="s">
        <v>1307</v>
      </c>
      <c r="B5" s="1920" t="s">
        <v>1308</v>
      </c>
      <c r="C5" s="1921"/>
      <c r="D5" s="1921"/>
      <c r="E5" s="1922" t="s">
        <v>1309</v>
      </c>
      <c r="F5" s="1923"/>
      <c r="G5" s="1923"/>
      <c r="H5" s="1921" t="s">
        <v>1310</v>
      </c>
      <c r="I5" s="1923"/>
      <c r="J5" s="1924"/>
    </row>
    <row r="6" spans="1:11" ht="21.9" customHeight="1" thickBot="1" x14ac:dyDescent="0.45">
      <c r="A6" s="1919"/>
      <c r="B6" s="254" t="s">
        <v>1039</v>
      </c>
      <c r="C6" s="255" t="s">
        <v>1216</v>
      </c>
      <c r="D6" s="255" t="s">
        <v>1217</v>
      </c>
      <c r="E6" s="255" t="s">
        <v>1039</v>
      </c>
      <c r="F6" s="256" t="s">
        <v>1216</v>
      </c>
      <c r="G6" s="256" t="s">
        <v>1217</v>
      </c>
      <c r="H6" s="256" t="s">
        <v>1039</v>
      </c>
      <c r="I6" s="256" t="s">
        <v>1216</v>
      </c>
      <c r="J6" s="257" t="s">
        <v>1217</v>
      </c>
    </row>
    <row r="7" spans="1:11" ht="44.25" customHeight="1" thickBot="1" x14ac:dyDescent="0.45">
      <c r="A7" s="258" t="s">
        <v>1031</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x14ac:dyDescent="0.45">
      <c r="A8" s="261" t="s">
        <v>1311</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x14ac:dyDescent="0.45">
      <c r="A9" s="261" t="s">
        <v>1312</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x14ac:dyDescent="0.45">
      <c r="A10" s="261" t="s">
        <v>1313</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x14ac:dyDescent="0.45">
      <c r="A11" s="261" t="s">
        <v>1314</v>
      </c>
      <c r="B11" s="259">
        <f t="shared" si="1"/>
        <v>1</v>
      </c>
      <c r="C11" s="259">
        <f t="shared" si="2"/>
        <v>1</v>
      </c>
      <c r="D11" s="259">
        <f t="shared" si="2"/>
        <v>0</v>
      </c>
      <c r="E11" s="259">
        <f>IF(F11+G11=環保人員概況表二!B11,F11+G11,"F")</f>
        <v>0</v>
      </c>
      <c r="F11" s="262"/>
      <c r="G11" s="262"/>
      <c r="H11" s="259" t="str">
        <f>IF(I11+J11=環保人員概況表三!B12,I11+J11,"F")</f>
        <v>F</v>
      </c>
      <c r="I11" s="262">
        <v>1</v>
      </c>
      <c r="J11" s="263"/>
    </row>
    <row r="12" spans="1:11" ht="44.25" customHeight="1" thickBot="1" x14ac:dyDescent="0.45">
      <c r="A12" s="261" t="s">
        <v>1315</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x14ac:dyDescent="0.45">
      <c r="A13" s="261" t="s">
        <v>1316</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x14ac:dyDescent="0.45">
      <c r="A14" s="261" t="s">
        <v>1317</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x14ac:dyDescent="0.45">
      <c r="A15" s="261" t="s">
        <v>1318</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x14ac:dyDescent="0.45">
      <c r="A16" s="264" t="s">
        <v>1319</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election activeCell="B4" sqref="B4:K4"/>
    </sheetView>
  </sheetViews>
  <sheetFormatPr defaultColWidth="9" defaultRowHeight="16.2" x14ac:dyDescent="0.3"/>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x14ac:dyDescent="0.45">
      <c r="A1" s="250" t="s">
        <v>1300</v>
      </c>
      <c r="B1" s="266"/>
      <c r="C1" s="266"/>
      <c r="D1" s="266"/>
      <c r="L1" s="250" t="s">
        <v>878</v>
      </c>
      <c r="M1" s="1925" t="s">
        <v>1021</v>
      </c>
      <c r="N1" s="1935"/>
      <c r="O1" s="1936"/>
      <c r="P1" s="147" t="s">
        <v>880</v>
      </c>
    </row>
    <row r="2" spans="1:16" ht="20.399999999999999" thickBot="1" x14ac:dyDescent="0.45">
      <c r="A2" s="250" t="s">
        <v>1301</v>
      </c>
      <c r="B2" s="267" t="s">
        <v>1302</v>
      </c>
      <c r="C2" s="268"/>
      <c r="D2" s="268"/>
      <c r="E2" s="269"/>
      <c r="F2" s="252"/>
      <c r="G2" s="252"/>
      <c r="H2" s="252"/>
      <c r="I2" s="252"/>
      <c r="J2" s="252"/>
      <c r="K2" s="252"/>
      <c r="L2" s="250" t="s">
        <v>1163</v>
      </c>
      <c r="M2" s="1937" t="s">
        <v>1303</v>
      </c>
      <c r="N2" s="1938"/>
      <c r="O2" s="1939"/>
    </row>
    <row r="3" spans="1:16" ht="42" customHeight="1" x14ac:dyDescent="0.7">
      <c r="A3" s="1940" t="s">
        <v>1320</v>
      </c>
      <c r="B3" s="1941"/>
      <c r="C3" s="1941"/>
      <c r="D3" s="1941"/>
      <c r="E3" s="1941"/>
      <c r="F3" s="1941"/>
      <c r="G3" s="1941"/>
      <c r="H3" s="1941"/>
      <c r="I3" s="1941"/>
      <c r="J3" s="1941"/>
      <c r="K3" s="1941"/>
      <c r="L3" s="1941"/>
      <c r="M3" s="1941"/>
      <c r="N3" s="1941"/>
      <c r="O3" s="1941"/>
    </row>
    <row r="4" spans="1:16" ht="32.25" customHeight="1" thickBot="1" x14ac:dyDescent="0.45">
      <c r="A4" s="268" t="s">
        <v>1321</v>
      </c>
      <c r="B4" s="1942" t="s">
        <v>2204</v>
      </c>
      <c r="C4" s="1942"/>
      <c r="D4" s="1942"/>
      <c r="E4" s="1942"/>
      <c r="F4" s="1942"/>
      <c r="G4" s="1942"/>
      <c r="H4" s="1942"/>
      <c r="I4" s="1942"/>
      <c r="J4" s="1942"/>
      <c r="K4" s="1942"/>
      <c r="O4" s="270" t="s">
        <v>1322</v>
      </c>
    </row>
    <row r="5" spans="1:16" ht="65.099999999999994" customHeight="1" thickBot="1" x14ac:dyDescent="0.35">
      <c r="A5" s="271" t="s">
        <v>1323</v>
      </c>
      <c r="B5" s="272" t="s">
        <v>1324</v>
      </c>
      <c r="C5" s="273" t="s">
        <v>1325</v>
      </c>
      <c r="D5" s="274" t="s">
        <v>1326</v>
      </c>
      <c r="E5" s="275" t="s">
        <v>1327</v>
      </c>
      <c r="F5" s="275" t="s">
        <v>1328</v>
      </c>
      <c r="G5" s="275" t="s">
        <v>1329</v>
      </c>
      <c r="H5" s="276" t="s">
        <v>1330</v>
      </c>
      <c r="I5" s="275" t="s">
        <v>1331</v>
      </c>
      <c r="J5" s="277" t="s">
        <v>1332</v>
      </c>
      <c r="K5" s="276" t="s">
        <v>1333</v>
      </c>
      <c r="L5" s="278" t="s">
        <v>1334</v>
      </c>
      <c r="M5" s="278" t="s">
        <v>1335</v>
      </c>
      <c r="N5" s="278" t="s">
        <v>1336</v>
      </c>
      <c r="O5" s="279" t="s">
        <v>1337</v>
      </c>
    </row>
    <row r="6" spans="1:16" ht="19.95" customHeight="1" thickBot="1" x14ac:dyDescent="0.35">
      <c r="A6" s="280" t="s">
        <v>1338</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x14ac:dyDescent="0.35">
      <c r="A7" s="283" t="s">
        <v>1339</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x14ac:dyDescent="0.35">
      <c r="A8" s="283" t="s">
        <v>1340</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x14ac:dyDescent="0.35">
      <c r="A9" s="283" t="s">
        <v>1341</v>
      </c>
      <c r="B9" s="281">
        <f t="shared" ref="B9:B26" si="3">SUM(C9:O9)</f>
        <v>0</v>
      </c>
      <c r="C9" s="284"/>
      <c r="D9" s="284"/>
      <c r="E9" s="284"/>
      <c r="F9" s="284"/>
      <c r="G9" s="284"/>
      <c r="H9" s="284"/>
      <c r="I9" s="284"/>
      <c r="J9" s="284"/>
      <c r="K9" s="284"/>
      <c r="L9" s="284"/>
      <c r="M9" s="284"/>
      <c r="N9" s="284"/>
      <c r="O9" s="285"/>
    </row>
    <row r="10" spans="1:16" ht="19.95" customHeight="1" thickBot="1" x14ac:dyDescent="0.35">
      <c r="A10" s="283" t="s">
        <v>1342</v>
      </c>
      <c r="B10" s="281">
        <f t="shared" si="3"/>
        <v>0</v>
      </c>
      <c r="C10" s="284"/>
      <c r="D10" s="284"/>
      <c r="E10" s="286"/>
      <c r="F10" s="286"/>
      <c r="G10" s="286"/>
      <c r="H10" s="286"/>
      <c r="I10" s="286"/>
      <c r="J10" s="286"/>
      <c r="K10" s="286"/>
      <c r="L10" s="286"/>
      <c r="M10" s="286"/>
      <c r="N10" s="286"/>
      <c r="O10" s="287"/>
    </row>
    <row r="11" spans="1:16" ht="19.95" customHeight="1" thickBot="1" x14ac:dyDescent="0.35">
      <c r="A11" s="283" t="s">
        <v>1343</v>
      </c>
      <c r="B11" s="281">
        <f t="shared" si="3"/>
        <v>0</v>
      </c>
      <c r="C11" s="284"/>
      <c r="D11" s="284"/>
      <c r="E11" s="286"/>
      <c r="F11" s="286"/>
      <c r="G11" s="288"/>
      <c r="H11" s="286"/>
      <c r="I11" s="286"/>
      <c r="J11" s="286"/>
      <c r="K11" s="286"/>
      <c r="L11" s="286"/>
      <c r="M11" s="286"/>
      <c r="N11" s="286"/>
      <c r="O11" s="287"/>
    </row>
    <row r="12" spans="1:16" ht="19.95" customHeight="1" thickBot="1" x14ac:dyDescent="0.35">
      <c r="A12" s="283" t="s">
        <v>1344</v>
      </c>
      <c r="B12" s="281">
        <f t="shared" si="3"/>
        <v>0</v>
      </c>
      <c r="C12" s="284"/>
      <c r="D12" s="284"/>
      <c r="E12" s="286"/>
      <c r="F12" s="286"/>
      <c r="G12" s="286"/>
      <c r="H12" s="286"/>
      <c r="I12" s="286"/>
      <c r="J12" s="286"/>
      <c r="K12" s="286"/>
      <c r="L12" s="286"/>
      <c r="M12" s="286"/>
      <c r="N12" s="286"/>
      <c r="O12" s="287"/>
    </row>
    <row r="13" spans="1:16" ht="19.95" customHeight="1" thickBot="1" x14ac:dyDescent="0.35">
      <c r="A13" s="283" t="s">
        <v>1345</v>
      </c>
      <c r="B13" s="281">
        <f t="shared" si="3"/>
        <v>0</v>
      </c>
      <c r="C13" s="284"/>
      <c r="D13" s="284"/>
      <c r="E13" s="286"/>
      <c r="F13" s="286"/>
      <c r="G13" s="286"/>
      <c r="H13" s="286"/>
      <c r="I13" s="286"/>
      <c r="J13" s="286"/>
      <c r="K13" s="286"/>
      <c r="L13" s="286"/>
      <c r="M13" s="286"/>
      <c r="N13" s="286"/>
      <c r="O13" s="287"/>
    </row>
    <row r="14" spans="1:16" ht="19.95" customHeight="1" thickBot="1" x14ac:dyDescent="0.35">
      <c r="A14" s="283" t="s">
        <v>1346</v>
      </c>
      <c r="B14" s="281">
        <f t="shared" si="3"/>
        <v>0</v>
      </c>
      <c r="C14" s="284"/>
      <c r="D14" s="284"/>
      <c r="E14" s="284"/>
      <c r="F14" s="284"/>
      <c r="G14" s="284"/>
      <c r="H14" s="284"/>
      <c r="I14" s="284"/>
      <c r="J14" s="284"/>
      <c r="K14" s="284"/>
      <c r="L14" s="284"/>
      <c r="M14" s="284"/>
      <c r="N14" s="284"/>
      <c r="O14" s="285"/>
    </row>
    <row r="15" spans="1:16" ht="19.95" customHeight="1" thickBot="1" x14ac:dyDescent="0.35">
      <c r="A15" s="283" t="s">
        <v>1347</v>
      </c>
      <c r="B15" s="281">
        <f t="shared" si="3"/>
        <v>0</v>
      </c>
      <c r="C15" s="284"/>
      <c r="D15" s="284"/>
      <c r="E15" s="284"/>
      <c r="F15" s="284"/>
      <c r="G15" s="284"/>
      <c r="H15" s="284"/>
      <c r="I15" s="284"/>
      <c r="J15" s="284"/>
      <c r="K15" s="284"/>
      <c r="L15" s="284"/>
      <c r="M15" s="284"/>
      <c r="N15" s="284"/>
      <c r="O15" s="285"/>
    </row>
    <row r="16" spans="1:16" ht="19.95" customHeight="1" thickBot="1" x14ac:dyDescent="0.45">
      <c r="A16" s="289" t="s">
        <v>1348</v>
      </c>
      <c r="B16" s="281">
        <f t="shared" si="3"/>
        <v>0</v>
      </c>
      <c r="C16" s="284"/>
      <c r="D16" s="284"/>
      <c r="E16" s="284"/>
      <c r="F16" s="284"/>
      <c r="G16" s="284"/>
      <c r="H16" s="284"/>
      <c r="I16" s="284"/>
      <c r="J16" s="284"/>
      <c r="K16" s="284"/>
      <c r="L16" s="284"/>
      <c r="M16" s="284"/>
      <c r="N16" s="284"/>
      <c r="O16" s="285"/>
    </row>
    <row r="17" spans="1:15" ht="19.95" customHeight="1" thickBot="1" x14ac:dyDescent="0.35">
      <c r="A17" s="283" t="s">
        <v>1349</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x14ac:dyDescent="0.35">
      <c r="A18" s="283" t="s">
        <v>1350</v>
      </c>
      <c r="B18" s="281">
        <f t="shared" si="3"/>
        <v>0</v>
      </c>
      <c r="C18" s="284"/>
      <c r="D18" s="284"/>
      <c r="E18" s="284"/>
      <c r="F18" s="284"/>
      <c r="G18" s="284"/>
      <c r="H18" s="284"/>
      <c r="I18" s="284"/>
      <c r="J18" s="284"/>
      <c r="K18" s="284"/>
      <c r="L18" s="284"/>
      <c r="M18" s="284"/>
      <c r="N18" s="284"/>
      <c r="O18" s="285"/>
    </row>
    <row r="19" spans="1:15" ht="19.95" customHeight="1" thickBot="1" x14ac:dyDescent="0.35">
      <c r="A19" s="283" t="s">
        <v>1351</v>
      </c>
      <c r="B19" s="281">
        <f t="shared" si="3"/>
        <v>0</v>
      </c>
      <c r="C19" s="284"/>
      <c r="D19" s="284"/>
      <c r="E19" s="284"/>
      <c r="F19" s="284"/>
      <c r="G19" s="284"/>
      <c r="H19" s="284"/>
      <c r="I19" s="284"/>
      <c r="J19" s="284"/>
      <c r="K19" s="284"/>
      <c r="L19" s="284"/>
      <c r="M19" s="284"/>
      <c r="N19" s="284"/>
      <c r="O19" s="285"/>
    </row>
    <row r="20" spans="1:15" ht="16.8" thickBot="1" x14ac:dyDescent="0.35">
      <c r="A20" s="290" t="s">
        <v>1352</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x14ac:dyDescent="0.35">
      <c r="A21" s="283" t="s">
        <v>1353</v>
      </c>
      <c r="B21" s="281">
        <f t="shared" si="3"/>
        <v>0</v>
      </c>
      <c r="C21" s="284"/>
      <c r="D21" s="284"/>
      <c r="E21" s="284"/>
      <c r="F21" s="284"/>
      <c r="G21" s="284"/>
      <c r="H21" s="284"/>
      <c r="I21" s="284"/>
      <c r="J21" s="284"/>
      <c r="K21" s="284"/>
      <c r="L21" s="284"/>
      <c r="M21" s="284"/>
      <c r="N21" s="284"/>
      <c r="O21" s="285"/>
    </row>
    <row r="22" spans="1:15" ht="19.95" customHeight="1" thickBot="1" x14ac:dyDescent="0.35">
      <c r="A22" s="283" t="s">
        <v>1354</v>
      </c>
      <c r="B22" s="281">
        <f t="shared" si="3"/>
        <v>0</v>
      </c>
      <c r="C22" s="284"/>
      <c r="D22" s="284"/>
      <c r="E22" s="286"/>
      <c r="F22" s="286"/>
      <c r="G22" s="288"/>
      <c r="H22" s="286"/>
      <c r="I22" s="286"/>
      <c r="J22" s="286"/>
      <c r="K22" s="286"/>
      <c r="L22" s="286"/>
      <c r="M22" s="286"/>
      <c r="N22" s="286"/>
      <c r="O22" s="287"/>
    </row>
    <row r="23" spans="1:15" ht="19.95" customHeight="1" thickBot="1" x14ac:dyDescent="0.35">
      <c r="A23" s="283" t="s">
        <v>1355</v>
      </c>
      <c r="B23" s="281">
        <f t="shared" si="3"/>
        <v>0</v>
      </c>
      <c r="C23" s="284"/>
      <c r="D23" s="284"/>
      <c r="E23" s="286"/>
      <c r="F23" s="286"/>
      <c r="G23" s="286"/>
      <c r="H23" s="286"/>
      <c r="I23" s="286"/>
      <c r="J23" s="286"/>
      <c r="K23" s="286"/>
      <c r="L23" s="286"/>
      <c r="M23" s="286"/>
      <c r="N23" s="286"/>
      <c r="O23" s="287"/>
    </row>
    <row r="24" spans="1:15" ht="19.95" customHeight="1" thickBot="1" x14ac:dyDescent="0.35">
      <c r="A24" s="283" t="s">
        <v>1356</v>
      </c>
      <c r="B24" s="281">
        <f t="shared" si="3"/>
        <v>0</v>
      </c>
      <c r="C24" s="284"/>
      <c r="D24" s="284"/>
      <c r="E24" s="286"/>
      <c r="F24" s="286"/>
      <c r="G24" s="286"/>
      <c r="H24" s="286"/>
      <c r="I24" s="286"/>
      <c r="J24" s="286"/>
      <c r="K24" s="286"/>
      <c r="L24" s="286"/>
      <c r="M24" s="286"/>
      <c r="N24" s="286"/>
      <c r="O24" s="287"/>
    </row>
    <row r="25" spans="1:15" ht="19.95" customHeight="1" thickBot="1" x14ac:dyDescent="0.35">
      <c r="A25" s="283" t="s">
        <v>1357</v>
      </c>
      <c r="B25" s="281">
        <f t="shared" si="3"/>
        <v>0</v>
      </c>
      <c r="C25" s="284"/>
      <c r="D25" s="284"/>
      <c r="E25" s="284"/>
      <c r="F25" s="284"/>
      <c r="G25" s="284"/>
      <c r="H25" s="284"/>
      <c r="I25" s="284"/>
      <c r="J25" s="284"/>
      <c r="K25" s="284"/>
      <c r="L25" s="284"/>
      <c r="M25" s="284"/>
      <c r="N25" s="284"/>
      <c r="O25" s="285"/>
    </row>
    <row r="26" spans="1:15" ht="19.95" customHeight="1" thickBot="1" x14ac:dyDescent="0.35">
      <c r="A26" s="291" t="s">
        <v>1358</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election activeCell="K1" sqref="K1"/>
    </sheetView>
  </sheetViews>
  <sheetFormatPr defaultColWidth="9" defaultRowHeight="16.2" x14ac:dyDescent="0.3"/>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x14ac:dyDescent="0.45">
      <c r="A1" s="250" t="s">
        <v>1359</v>
      </c>
      <c r="B1" s="174"/>
      <c r="C1" s="174"/>
      <c r="D1" s="174"/>
      <c r="E1" s="174"/>
      <c r="F1" s="174"/>
      <c r="G1" s="174"/>
      <c r="H1" s="174"/>
      <c r="I1" s="250" t="s">
        <v>878</v>
      </c>
      <c r="J1" s="292" t="s">
        <v>1021</v>
      </c>
      <c r="K1" s="147" t="s">
        <v>880</v>
      </c>
    </row>
    <row r="2" spans="1:11" ht="20.399999999999999" thickBot="1" x14ac:dyDescent="0.45">
      <c r="A2" s="250" t="s">
        <v>1360</v>
      </c>
      <c r="B2" s="252" t="s">
        <v>1361</v>
      </c>
      <c r="C2" s="252"/>
      <c r="D2" s="252"/>
      <c r="E2" s="252"/>
      <c r="F2" s="252"/>
      <c r="G2" s="252"/>
      <c r="H2" s="252"/>
      <c r="I2" s="250" t="s">
        <v>1099</v>
      </c>
      <c r="J2" s="293" t="s">
        <v>1303</v>
      </c>
    </row>
    <row r="3" spans="1:11" ht="42" customHeight="1" x14ac:dyDescent="0.7">
      <c r="A3" s="1943" t="s">
        <v>1362</v>
      </c>
      <c r="B3" s="1930"/>
      <c r="C3" s="1930"/>
      <c r="D3" s="1930"/>
      <c r="E3" s="1930"/>
      <c r="F3" s="1930"/>
      <c r="G3" s="1930"/>
      <c r="H3" s="1930"/>
      <c r="I3" s="1930"/>
      <c r="J3" s="1930"/>
    </row>
    <row r="4" spans="1:11" ht="32.25" customHeight="1" thickBot="1" x14ac:dyDescent="0.45">
      <c r="A4" s="294" t="s">
        <v>1363</v>
      </c>
      <c r="B4" s="1942" t="s">
        <v>2203</v>
      </c>
      <c r="C4" s="1944"/>
      <c r="D4" s="1944"/>
      <c r="E4" s="1944"/>
      <c r="F4" s="1944"/>
      <c r="G4" s="1944"/>
      <c r="H4" s="1945"/>
      <c r="I4" s="295"/>
      <c r="J4" s="296" t="s">
        <v>1364</v>
      </c>
      <c r="K4" s="184"/>
    </row>
    <row r="5" spans="1:11" ht="21.9" customHeight="1" x14ac:dyDescent="0.4">
      <c r="A5" s="1918" t="s">
        <v>1323</v>
      </c>
      <c r="B5" s="1947" t="s">
        <v>1365</v>
      </c>
      <c r="C5" s="1949" t="s">
        <v>1366</v>
      </c>
      <c r="D5" s="1950"/>
      <c r="E5" s="1950"/>
      <c r="F5" s="1950"/>
      <c r="G5" s="1950"/>
      <c r="H5" s="1922" t="s">
        <v>1367</v>
      </c>
      <c r="I5" s="1951"/>
      <c r="J5" s="1952"/>
    </row>
    <row r="6" spans="1:11" ht="42.9" customHeight="1" thickBot="1" x14ac:dyDescent="0.35">
      <c r="A6" s="1946"/>
      <c r="B6" s="1948"/>
      <c r="C6" s="255" t="s">
        <v>1039</v>
      </c>
      <c r="D6" s="255" t="s">
        <v>1368</v>
      </c>
      <c r="E6" s="255" t="s">
        <v>1369</v>
      </c>
      <c r="F6" s="255" t="s">
        <v>1370</v>
      </c>
      <c r="G6" s="297" t="s">
        <v>1371</v>
      </c>
      <c r="H6" s="255" t="s">
        <v>1039</v>
      </c>
      <c r="I6" s="298" t="s">
        <v>1372</v>
      </c>
      <c r="J6" s="299" t="s">
        <v>1373</v>
      </c>
    </row>
    <row r="7" spans="1:11" ht="16.5" customHeight="1" thickBot="1" x14ac:dyDescent="0.35">
      <c r="A7" s="300" t="s">
        <v>1338</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x14ac:dyDescent="0.35">
      <c r="A8" s="283" t="s">
        <v>1339</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x14ac:dyDescent="0.35">
      <c r="A9" s="283" t="s">
        <v>1340</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x14ac:dyDescent="0.35">
      <c r="A10" s="283" t="s">
        <v>1341</v>
      </c>
      <c r="B10" s="281">
        <f t="shared" ref="B10:B32" si="4">C10+H10</f>
        <v>0</v>
      </c>
      <c r="C10" s="281">
        <f t="shared" ref="C10:C32" si="5">SUM(D10:G10)</f>
        <v>0</v>
      </c>
      <c r="D10" s="301"/>
      <c r="E10" s="301"/>
      <c r="F10" s="301"/>
      <c r="G10" s="301"/>
      <c r="H10" s="281">
        <f t="shared" si="3"/>
        <v>0</v>
      </c>
      <c r="I10" s="301"/>
      <c r="J10" s="302"/>
    </row>
    <row r="11" spans="1:11" ht="16.5" customHeight="1" thickBot="1" x14ac:dyDescent="0.35">
      <c r="A11" s="283" t="s">
        <v>1342</v>
      </c>
      <c r="B11" s="281">
        <f t="shared" si="4"/>
        <v>0</v>
      </c>
      <c r="C11" s="281">
        <f t="shared" si="5"/>
        <v>0</v>
      </c>
      <c r="D11" s="288"/>
      <c r="E11" s="301"/>
      <c r="F11" s="301"/>
      <c r="G11" s="301"/>
      <c r="H11" s="281">
        <f t="shared" si="3"/>
        <v>0</v>
      </c>
      <c r="I11" s="301"/>
      <c r="J11" s="302"/>
    </row>
    <row r="12" spans="1:11" ht="16.5" customHeight="1" thickBot="1" x14ac:dyDescent="0.35">
      <c r="A12" s="283" t="s">
        <v>1343</v>
      </c>
      <c r="B12" s="281">
        <f t="shared" si="4"/>
        <v>0</v>
      </c>
      <c r="C12" s="281">
        <f>SUM(D12:G12)</f>
        <v>0</v>
      </c>
      <c r="D12" s="301"/>
      <c r="E12" s="301"/>
      <c r="F12" s="301"/>
      <c r="G12" s="301"/>
      <c r="H12" s="281">
        <f t="shared" si="3"/>
        <v>0</v>
      </c>
      <c r="I12" s="301"/>
      <c r="J12" s="302"/>
    </row>
    <row r="13" spans="1:11" ht="16.5" customHeight="1" thickBot="1" x14ac:dyDescent="0.35">
      <c r="A13" s="283" t="s">
        <v>1344</v>
      </c>
      <c r="B13" s="281">
        <f t="shared" si="4"/>
        <v>0</v>
      </c>
      <c r="C13" s="281">
        <f t="shared" si="5"/>
        <v>0</v>
      </c>
      <c r="D13" s="301"/>
      <c r="E13" s="301"/>
      <c r="F13" s="301"/>
      <c r="G13" s="301"/>
      <c r="H13" s="281">
        <f t="shared" si="3"/>
        <v>0</v>
      </c>
      <c r="I13" s="301"/>
      <c r="J13" s="302"/>
    </row>
    <row r="14" spans="1:11" ht="16.5" customHeight="1" thickBot="1" x14ac:dyDescent="0.35">
      <c r="A14" s="283" t="s">
        <v>1345</v>
      </c>
      <c r="B14" s="281">
        <f t="shared" si="4"/>
        <v>0</v>
      </c>
      <c r="C14" s="281">
        <f t="shared" si="5"/>
        <v>0</v>
      </c>
      <c r="D14" s="301"/>
      <c r="E14" s="301"/>
      <c r="F14" s="301"/>
      <c r="G14" s="301"/>
      <c r="H14" s="281">
        <f t="shared" si="3"/>
        <v>0</v>
      </c>
      <c r="I14" s="301"/>
      <c r="J14" s="302"/>
    </row>
    <row r="15" spans="1:11" ht="16.5" customHeight="1" thickBot="1" x14ac:dyDescent="0.35">
      <c r="A15" s="283" t="s">
        <v>1346</v>
      </c>
      <c r="B15" s="281">
        <f t="shared" si="4"/>
        <v>0</v>
      </c>
      <c r="C15" s="281">
        <f t="shared" si="5"/>
        <v>0</v>
      </c>
      <c r="D15" s="301"/>
      <c r="E15" s="301"/>
      <c r="F15" s="301"/>
      <c r="G15" s="301"/>
      <c r="H15" s="281">
        <f t="shared" si="3"/>
        <v>0</v>
      </c>
      <c r="I15" s="301"/>
      <c r="J15" s="302"/>
    </row>
    <row r="16" spans="1:11" ht="16.5" customHeight="1" thickBot="1" x14ac:dyDescent="0.45">
      <c r="A16" s="303" t="s">
        <v>1347</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x14ac:dyDescent="0.35">
      <c r="A17" s="283" t="s">
        <v>1374</v>
      </c>
      <c r="B17" s="281">
        <f t="shared" si="4"/>
        <v>9</v>
      </c>
      <c r="C17" s="281">
        <f t="shared" si="5"/>
        <v>8</v>
      </c>
      <c r="D17" s="301">
        <v>5</v>
      </c>
      <c r="E17" s="301"/>
      <c r="F17" s="301">
        <v>1</v>
      </c>
      <c r="G17" s="301">
        <v>2</v>
      </c>
      <c r="H17" s="281">
        <f t="shared" si="3"/>
        <v>1</v>
      </c>
      <c r="I17" s="301">
        <v>1</v>
      </c>
      <c r="J17" s="302"/>
    </row>
    <row r="18" spans="1:10" ht="16.5" customHeight="1" thickBot="1" x14ac:dyDescent="0.35">
      <c r="A18" s="283" t="s">
        <v>1375</v>
      </c>
      <c r="B18" s="281">
        <f t="shared" si="4"/>
        <v>4</v>
      </c>
      <c r="C18" s="281">
        <f t="shared" si="5"/>
        <v>4</v>
      </c>
      <c r="D18" s="301">
        <v>4</v>
      </c>
      <c r="E18" s="301"/>
      <c r="F18" s="301"/>
      <c r="G18" s="301"/>
      <c r="H18" s="281">
        <f t="shared" si="3"/>
        <v>0</v>
      </c>
      <c r="I18" s="301"/>
      <c r="J18" s="302"/>
    </row>
    <row r="19" spans="1:10" ht="16.5" customHeight="1" thickBot="1" x14ac:dyDescent="0.35">
      <c r="A19" s="283" t="s">
        <v>1376</v>
      </c>
      <c r="B19" s="281">
        <f t="shared" si="4"/>
        <v>0</v>
      </c>
      <c r="C19" s="281">
        <f t="shared" si="5"/>
        <v>0</v>
      </c>
      <c r="D19" s="301"/>
      <c r="E19" s="301"/>
      <c r="F19" s="301"/>
      <c r="G19" s="301"/>
      <c r="H19" s="281">
        <f t="shared" si="3"/>
        <v>0</v>
      </c>
      <c r="I19" s="301"/>
      <c r="J19" s="302"/>
    </row>
    <row r="20" spans="1:10" ht="16.5" customHeight="1" thickBot="1" x14ac:dyDescent="0.35">
      <c r="A20" s="283" t="s">
        <v>1377</v>
      </c>
      <c r="B20" s="281">
        <f t="shared" si="4"/>
        <v>0</v>
      </c>
      <c r="C20" s="281">
        <f t="shared" si="5"/>
        <v>0</v>
      </c>
      <c r="D20" s="301"/>
      <c r="E20" s="301"/>
      <c r="F20" s="301"/>
      <c r="G20" s="301"/>
      <c r="H20" s="281">
        <f t="shared" si="3"/>
        <v>0</v>
      </c>
      <c r="I20" s="301"/>
      <c r="J20" s="302"/>
    </row>
    <row r="21" spans="1:10" ht="16.5" customHeight="1" thickBot="1" x14ac:dyDescent="0.35">
      <c r="A21" s="283" t="s">
        <v>1378</v>
      </c>
      <c r="B21" s="281">
        <f t="shared" si="4"/>
        <v>0</v>
      </c>
      <c r="C21" s="281">
        <f t="shared" si="5"/>
        <v>0</v>
      </c>
      <c r="D21" s="301"/>
      <c r="E21" s="301"/>
      <c r="F21" s="301"/>
      <c r="G21" s="301"/>
      <c r="H21" s="281">
        <f t="shared" si="3"/>
        <v>0</v>
      </c>
      <c r="I21" s="301"/>
      <c r="J21" s="302"/>
    </row>
    <row r="22" spans="1:10" ht="16.5" customHeight="1" thickBot="1" x14ac:dyDescent="0.35">
      <c r="A22" s="304" t="s">
        <v>1348</v>
      </c>
      <c r="B22" s="281">
        <f t="shared" si="4"/>
        <v>0</v>
      </c>
      <c r="C22" s="281">
        <f t="shared" si="5"/>
        <v>0</v>
      </c>
      <c r="D22" s="301"/>
      <c r="E22" s="301"/>
      <c r="F22" s="301"/>
      <c r="G22" s="301"/>
      <c r="H22" s="281">
        <f t="shared" si="3"/>
        <v>0</v>
      </c>
      <c r="I22" s="301"/>
      <c r="J22" s="302"/>
    </row>
    <row r="23" spans="1:10" ht="16.5" customHeight="1" thickBot="1" x14ac:dyDescent="0.35">
      <c r="A23" s="283" t="s">
        <v>1349</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x14ac:dyDescent="0.35">
      <c r="A24" s="283" t="s">
        <v>1350</v>
      </c>
      <c r="B24" s="281">
        <f t="shared" si="4"/>
        <v>14</v>
      </c>
      <c r="C24" s="281">
        <f t="shared" si="5"/>
        <v>13</v>
      </c>
      <c r="D24" s="301">
        <v>9</v>
      </c>
      <c r="E24" s="301"/>
      <c r="F24" s="301">
        <v>1</v>
      </c>
      <c r="G24" s="301">
        <v>3</v>
      </c>
      <c r="H24" s="281">
        <f t="shared" si="3"/>
        <v>1</v>
      </c>
      <c r="I24" s="301">
        <v>1</v>
      </c>
      <c r="J24" s="302"/>
    </row>
    <row r="25" spans="1:10" ht="16.5" customHeight="1" thickBot="1" x14ac:dyDescent="0.35">
      <c r="A25" s="283" t="s">
        <v>1351</v>
      </c>
      <c r="B25" s="281">
        <f t="shared" si="4"/>
        <v>0</v>
      </c>
      <c r="C25" s="281">
        <f t="shared" si="5"/>
        <v>0</v>
      </c>
      <c r="D25" s="301"/>
      <c r="E25" s="301"/>
      <c r="F25" s="301"/>
      <c r="G25" s="301"/>
      <c r="H25" s="281">
        <f t="shared" si="3"/>
        <v>0</v>
      </c>
      <c r="I25" s="301"/>
      <c r="J25" s="302"/>
    </row>
    <row r="26" spans="1:10" ht="16.8" thickBot="1" x14ac:dyDescent="0.35">
      <c r="A26" s="290" t="s">
        <v>1352</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x14ac:dyDescent="0.35">
      <c r="A27" s="283" t="s">
        <v>1353</v>
      </c>
      <c r="B27" s="281">
        <f t="shared" si="4"/>
        <v>0</v>
      </c>
      <c r="C27" s="281">
        <f t="shared" si="5"/>
        <v>0</v>
      </c>
      <c r="D27" s="301"/>
      <c r="E27" s="301"/>
      <c r="F27" s="301"/>
      <c r="G27" s="301"/>
      <c r="H27" s="281">
        <f t="shared" si="3"/>
        <v>0</v>
      </c>
      <c r="I27" s="301"/>
      <c r="J27" s="302"/>
    </row>
    <row r="28" spans="1:10" ht="16.5" customHeight="1" thickBot="1" x14ac:dyDescent="0.35">
      <c r="A28" s="283" t="s">
        <v>1354</v>
      </c>
      <c r="B28" s="281">
        <f t="shared" si="4"/>
        <v>3</v>
      </c>
      <c r="C28" s="281">
        <f t="shared" si="5"/>
        <v>3</v>
      </c>
      <c r="D28" s="301">
        <v>1</v>
      </c>
      <c r="E28" s="301"/>
      <c r="F28" s="301"/>
      <c r="G28" s="301">
        <v>2</v>
      </c>
      <c r="H28" s="281">
        <f t="shared" si="3"/>
        <v>0</v>
      </c>
      <c r="I28" s="301"/>
      <c r="J28" s="302"/>
    </row>
    <row r="29" spans="1:10" ht="16.5" customHeight="1" thickBot="1" x14ac:dyDescent="0.35">
      <c r="A29" s="283" t="s">
        <v>1355</v>
      </c>
      <c r="B29" s="281">
        <f t="shared" si="4"/>
        <v>4</v>
      </c>
      <c r="C29" s="281">
        <f t="shared" si="5"/>
        <v>4</v>
      </c>
      <c r="D29" s="301">
        <v>3</v>
      </c>
      <c r="E29" s="301"/>
      <c r="F29" s="301"/>
      <c r="G29" s="301">
        <v>1</v>
      </c>
      <c r="H29" s="281">
        <f t="shared" si="3"/>
        <v>0</v>
      </c>
      <c r="I29" s="301"/>
      <c r="J29" s="302"/>
    </row>
    <row r="30" spans="1:10" ht="16.5" customHeight="1" thickBot="1" x14ac:dyDescent="0.35">
      <c r="A30" s="283" t="s">
        <v>1356</v>
      </c>
      <c r="B30" s="281">
        <f t="shared" si="4"/>
        <v>2</v>
      </c>
      <c r="C30" s="281">
        <f t="shared" si="5"/>
        <v>2</v>
      </c>
      <c r="D30" s="301">
        <v>2</v>
      </c>
      <c r="E30" s="301"/>
      <c r="F30" s="301"/>
      <c r="G30" s="301"/>
      <c r="H30" s="281">
        <f t="shared" si="3"/>
        <v>0</v>
      </c>
      <c r="I30" s="301"/>
      <c r="J30" s="302"/>
    </row>
    <row r="31" spans="1:10" ht="16.5" customHeight="1" thickBot="1" x14ac:dyDescent="0.35">
      <c r="A31" s="283" t="s">
        <v>1357</v>
      </c>
      <c r="B31" s="281">
        <f t="shared" si="4"/>
        <v>3</v>
      </c>
      <c r="C31" s="281">
        <f t="shared" si="5"/>
        <v>3</v>
      </c>
      <c r="D31" s="301">
        <v>3</v>
      </c>
      <c r="E31" s="301"/>
      <c r="F31" s="301"/>
      <c r="G31" s="301"/>
      <c r="H31" s="281">
        <f t="shared" si="3"/>
        <v>0</v>
      </c>
      <c r="I31" s="301"/>
      <c r="J31" s="302"/>
    </row>
    <row r="32" spans="1:10" ht="16.5" customHeight="1" thickBot="1" x14ac:dyDescent="0.35">
      <c r="A32" s="291" t="s">
        <v>1358</v>
      </c>
      <c r="B32" s="281">
        <f t="shared" si="4"/>
        <v>0</v>
      </c>
      <c r="C32" s="281">
        <f t="shared" si="5"/>
        <v>0</v>
      </c>
      <c r="D32" s="301"/>
      <c r="E32" s="301"/>
      <c r="F32" s="301"/>
      <c r="G32" s="301"/>
      <c r="H32" s="281">
        <f t="shared" si="3"/>
        <v>0</v>
      </c>
      <c r="I32" s="301"/>
      <c r="J32" s="302"/>
    </row>
    <row r="33" spans="1:10" x14ac:dyDescent="0.3">
      <c r="A33" s="174" t="s">
        <v>973</v>
      </c>
      <c r="B33" s="174" t="s">
        <v>974</v>
      </c>
      <c r="C33" s="174"/>
      <c r="D33" s="174" t="s">
        <v>1015</v>
      </c>
      <c r="E33" s="174"/>
      <c r="F33" s="174"/>
      <c r="G33" s="174" t="s">
        <v>975</v>
      </c>
      <c r="H33" s="174"/>
      <c r="I33" s="1720" t="s">
        <v>2205</v>
      </c>
      <c r="J33" s="1816"/>
    </row>
    <row r="34" spans="1:10" x14ac:dyDescent="0.3">
      <c r="A34" s="174"/>
      <c r="B34" s="174"/>
      <c r="C34" s="174"/>
      <c r="D34" s="174" t="s">
        <v>1016</v>
      </c>
      <c r="E34" s="174"/>
      <c r="F34" s="174"/>
      <c r="G34" s="174"/>
      <c r="H34" s="174"/>
      <c r="I34" s="174"/>
      <c r="J34" s="174"/>
    </row>
    <row r="35" spans="1:10" x14ac:dyDescent="0.3">
      <c r="A35" s="174"/>
      <c r="B35" s="174"/>
      <c r="C35" s="174"/>
      <c r="D35" s="174"/>
      <c r="E35" s="174"/>
      <c r="F35" s="174"/>
      <c r="G35" s="174"/>
      <c r="H35" s="174"/>
      <c r="I35" s="174"/>
      <c r="J35" s="174"/>
    </row>
    <row r="36" spans="1:10" x14ac:dyDescent="0.3">
      <c r="A36" s="174" t="s">
        <v>1379</v>
      </c>
      <c r="B36" s="174"/>
      <c r="C36" s="174"/>
      <c r="D36" s="174"/>
      <c r="E36" s="174"/>
      <c r="F36" s="174"/>
      <c r="G36" s="174"/>
      <c r="H36" s="174"/>
      <c r="I36" s="174"/>
      <c r="J36" s="174"/>
    </row>
    <row r="37" spans="1:10" x14ac:dyDescent="0.3">
      <c r="A37" s="174"/>
      <c r="B37" s="174"/>
      <c r="C37" s="174"/>
      <c r="D37" s="174"/>
      <c r="E37" s="174"/>
      <c r="F37" s="174"/>
      <c r="G37" s="174"/>
      <c r="H37" s="174"/>
      <c r="I37" s="174"/>
      <c r="J37" s="174"/>
    </row>
    <row r="38" spans="1:10" x14ac:dyDescent="0.3">
      <c r="A38" s="174"/>
      <c r="B38" s="174"/>
      <c r="C38" s="174"/>
      <c r="D38" s="174"/>
      <c r="E38" s="174"/>
      <c r="F38" s="174"/>
      <c r="G38" s="174"/>
      <c r="H38" s="174"/>
      <c r="I38" s="174"/>
      <c r="J38" s="174"/>
    </row>
    <row r="39" spans="1:10" x14ac:dyDescent="0.3">
      <c r="A39" s="174"/>
      <c r="B39" s="174"/>
      <c r="C39" s="174"/>
      <c r="D39" s="174"/>
      <c r="E39" s="174"/>
      <c r="F39" s="174"/>
      <c r="G39" s="174"/>
      <c r="H39" s="174"/>
      <c r="I39" s="174"/>
      <c r="J39" s="174"/>
    </row>
    <row r="40" spans="1:10" x14ac:dyDescent="0.3">
      <c r="A40" s="174"/>
      <c r="B40" s="174"/>
      <c r="C40" s="174"/>
      <c r="D40" s="174"/>
      <c r="E40" s="174"/>
      <c r="F40" s="174"/>
      <c r="G40" s="174"/>
      <c r="H40" s="174"/>
      <c r="I40" s="174"/>
      <c r="J40" s="174"/>
    </row>
    <row r="41" spans="1:10" x14ac:dyDescent="0.3">
      <c r="A41" s="174"/>
      <c r="B41" s="174"/>
      <c r="C41" s="174"/>
      <c r="D41" s="174"/>
      <c r="E41" s="174"/>
      <c r="F41" s="174"/>
      <c r="G41" s="174"/>
      <c r="H41" s="174"/>
      <c r="I41" s="174"/>
      <c r="J41" s="174"/>
    </row>
    <row r="42" spans="1:10" x14ac:dyDescent="0.3">
      <c r="A42" s="174"/>
      <c r="B42" s="174"/>
      <c r="C42" s="174"/>
      <c r="D42" s="174"/>
      <c r="E42" s="174"/>
      <c r="F42" s="174"/>
      <c r="G42" s="174"/>
      <c r="H42" s="174"/>
      <c r="I42" s="174"/>
      <c r="J42" s="174"/>
    </row>
    <row r="43" spans="1:10" x14ac:dyDescent="0.3">
      <c r="A43" s="174"/>
      <c r="B43" s="174"/>
      <c r="C43" s="174"/>
      <c r="D43" s="174"/>
      <c r="E43" s="174"/>
      <c r="F43" s="174"/>
      <c r="G43" s="174"/>
      <c r="H43" s="174"/>
      <c r="I43" s="174"/>
      <c r="J43" s="174"/>
    </row>
    <row r="44" spans="1:10" x14ac:dyDescent="0.3">
      <c r="A44" s="174"/>
      <c r="B44" s="174"/>
      <c r="C44" s="174"/>
      <c r="D44" s="174"/>
      <c r="E44" s="174"/>
      <c r="F44" s="174"/>
      <c r="G44" s="174"/>
      <c r="H44" s="174"/>
      <c r="I44" s="174"/>
      <c r="J44" s="174"/>
    </row>
    <row r="45" spans="1:10" x14ac:dyDescent="0.3">
      <c r="A45" s="174"/>
      <c r="B45" s="174"/>
      <c r="C45" s="174"/>
      <c r="D45" s="174"/>
      <c r="E45" s="174"/>
      <c r="F45" s="174"/>
      <c r="G45" s="174"/>
      <c r="H45" s="174"/>
      <c r="I45" s="174"/>
      <c r="J45" s="174"/>
    </row>
    <row r="46" spans="1:10" x14ac:dyDescent="0.3">
      <c r="A46" s="174"/>
      <c r="B46" s="174"/>
      <c r="C46" s="174"/>
      <c r="D46" s="174"/>
      <c r="E46" s="174"/>
      <c r="F46" s="174"/>
      <c r="G46" s="174"/>
      <c r="H46" s="174"/>
      <c r="I46" s="174"/>
      <c r="J46" s="174"/>
    </row>
    <row r="47" spans="1:10" x14ac:dyDescent="0.3">
      <c r="A47" s="174"/>
      <c r="B47" s="174"/>
      <c r="C47" s="174"/>
      <c r="D47" s="174"/>
      <c r="E47" s="174"/>
      <c r="F47" s="174"/>
      <c r="G47" s="174"/>
      <c r="H47" s="174"/>
      <c r="I47" s="174"/>
      <c r="J47" s="174"/>
    </row>
    <row r="48" spans="1:10" x14ac:dyDescent="0.3">
      <c r="A48" s="174"/>
      <c r="B48" s="174"/>
      <c r="C48" s="174"/>
      <c r="D48" s="174"/>
      <c r="E48" s="174"/>
      <c r="F48" s="174"/>
      <c r="G48" s="174"/>
      <c r="H48" s="174"/>
      <c r="I48" s="174"/>
      <c r="J48" s="174"/>
    </row>
    <row r="49" spans="1:10" x14ac:dyDescent="0.3">
      <c r="A49" s="174"/>
      <c r="B49" s="174"/>
      <c r="C49" s="174"/>
      <c r="D49" s="174"/>
      <c r="E49" s="174"/>
      <c r="F49" s="174"/>
      <c r="G49" s="174"/>
      <c r="H49" s="174"/>
      <c r="I49" s="174"/>
      <c r="J49" s="174"/>
    </row>
    <row r="50" spans="1:10" x14ac:dyDescent="0.3">
      <c r="A50" s="174"/>
      <c r="B50" s="174"/>
      <c r="C50" s="174"/>
      <c r="D50" s="174"/>
      <c r="E50" s="174"/>
      <c r="F50" s="174"/>
      <c r="G50" s="174"/>
      <c r="H50" s="174"/>
      <c r="I50" s="174"/>
      <c r="J50" s="174"/>
    </row>
    <row r="51" spans="1:10" x14ac:dyDescent="0.3">
      <c r="A51" s="174"/>
      <c r="B51" s="174"/>
      <c r="C51" s="174"/>
      <c r="D51" s="174"/>
      <c r="E51" s="174"/>
      <c r="F51" s="174"/>
      <c r="G51" s="174"/>
      <c r="H51" s="174"/>
      <c r="I51" s="174"/>
      <c r="J51" s="174"/>
    </row>
    <row r="52" spans="1:10" x14ac:dyDescent="0.3">
      <c r="A52" s="174"/>
      <c r="B52" s="174"/>
      <c r="C52" s="174"/>
      <c r="D52" s="174"/>
      <c r="E52" s="174"/>
      <c r="F52" s="174"/>
      <c r="G52" s="174"/>
      <c r="H52" s="174"/>
      <c r="I52" s="174"/>
      <c r="J52" s="174"/>
    </row>
    <row r="53" spans="1:10" x14ac:dyDescent="0.3">
      <c r="A53" s="174"/>
      <c r="B53" s="174"/>
      <c r="C53" s="174"/>
      <c r="D53" s="174"/>
      <c r="E53" s="174"/>
      <c r="F53" s="174"/>
      <c r="G53" s="174"/>
      <c r="H53" s="174"/>
      <c r="I53" s="174"/>
      <c r="J53" s="174"/>
    </row>
    <row r="54" spans="1:10" x14ac:dyDescent="0.3">
      <c r="A54" s="174"/>
      <c r="B54" s="174"/>
      <c r="C54" s="174"/>
      <c r="D54" s="174"/>
      <c r="E54" s="174"/>
      <c r="F54" s="174"/>
      <c r="G54" s="174"/>
      <c r="H54" s="174"/>
      <c r="I54" s="174"/>
      <c r="J54" s="174"/>
    </row>
    <row r="55" spans="1:10" x14ac:dyDescent="0.3">
      <c r="A55" s="174"/>
      <c r="B55" s="174"/>
      <c r="C55" s="174"/>
      <c r="D55" s="174"/>
      <c r="E55" s="174"/>
      <c r="F55" s="174"/>
      <c r="G55" s="174"/>
      <c r="H55" s="174"/>
      <c r="I55" s="174"/>
      <c r="J55" s="174"/>
    </row>
    <row r="56" spans="1:10" x14ac:dyDescent="0.3">
      <c r="A56" s="174"/>
      <c r="B56" s="174"/>
      <c r="C56" s="174"/>
      <c r="D56" s="174"/>
      <c r="E56" s="174"/>
      <c r="F56" s="174"/>
      <c r="G56" s="174"/>
      <c r="H56" s="174"/>
      <c r="I56" s="174"/>
      <c r="J56" s="174"/>
    </row>
    <row r="57" spans="1:10" x14ac:dyDescent="0.3">
      <c r="A57" s="174"/>
      <c r="B57" s="174"/>
      <c r="C57" s="174"/>
      <c r="D57" s="174"/>
      <c r="E57" s="174"/>
      <c r="F57" s="174"/>
      <c r="G57" s="174"/>
      <c r="H57" s="174"/>
      <c r="I57" s="174"/>
      <c r="J57" s="174"/>
    </row>
    <row r="58" spans="1:10" x14ac:dyDescent="0.3">
      <c r="A58" s="174"/>
      <c r="B58" s="174"/>
      <c r="C58" s="174"/>
      <c r="D58" s="174"/>
      <c r="E58" s="174"/>
      <c r="F58" s="174"/>
      <c r="G58" s="174"/>
      <c r="H58" s="174"/>
      <c r="I58" s="174"/>
      <c r="J58" s="174"/>
    </row>
    <row r="59" spans="1:10" x14ac:dyDescent="0.3">
      <c r="A59" s="174"/>
      <c r="B59" s="174"/>
      <c r="C59" s="174"/>
      <c r="D59" s="174"/>
      <c r="E59" s="174"/>
      <c r="F59" s="174"/>
      <c r="G59" s="174"/>
      <c r="H59" s="174"/>
      <c r="I59" s="174"/>
      <c r="J59" s="174"/>
    </row>
    <row r="60" spans="1:10" x14ac:dyDescent="0.3">
      <c r="A60" s="174"/>
      <c r="B60" s="174"/>
      <c r="C60" s="174"/>
      <c r="D60" s="174"/>
      <c r="E60" s="174"/>
      <c r="F60" s="174"/>
      <c r="G60" s="174"/>
      <c r="H60" s="174"/>
      <c r="I60" s="174"/>
      <c r="J60" s="174"/>
    </row>
    <row r="61" spans="1:10" x14ac:dyDescent="0.3">
      <c r="A61" s="174"/>
      <c r="B61" s="174"/>
      <c r="C61" s="174"/>
      <c r="D61" s="174"/>
      <c r="E61" s="174"/>
      <c r="F61" s="174"/>
      <c r="G61" s="174"/>
      <c r="H61" s="174"/>
      <c r="I61" s="174"/>
      <c r="J61" s="174"/>
    </row>
    <row r="62" spans="1:10" x14ac:dyDescent="0.3">
      <c r="A62" s="174"/>
      <c r="B62" s="174"/>
      <c r="C62" s="174"/>
      <c r="D62" s="174"/>
      <c r="E62" s="174"/>
      <c r="F62" s="174"/>
      <c r="G62" s="174"/>
      <c r="H62" s="174"/>
      <c r="I62" s="174"/>
      <c r="J62" s="174"/>
    </row>
    <row r="63" spans="1:10" x14ac:dyDescent="0.3">
      <c r="A63" s="174"/>
      <c r="B63" s="174"/>
      <c r="C63" s="174"/>
      <c r="D63" s="174"/>
      <c r="E63" s="174"/>
      <c r="F63" s="174"/>
      <c r="G63" s="174"/>
      <c r="H63" s="174"/>
      <c r="I63" s="174"/>
      <c r="J63" s="174"/>
    </row>
    <row r="64" spans="1:10" x14ac:dyDescent="0.3">
      <c r="A64" s="174"/>
      <c r="B64" s="174"/>
      <c r="C64" s="174"/>
      <c r="D64" s="174"/>
      <c r="E64" s="174"/>
      <c r="F64" s="174"/>
      <c r="G64" s="174"/>
      <c r="H64" s="174"/>
      <c r="I64" s="174"/>
      <c r="J64" s="174"/>
    </row>
    <row r="65" spans="1:10" x14ac:dyDescent="0.3">
      <c r="A65" s="174"/>
      <c r="B65" s="174"/>
      <c r="C65" s="174"/>
      <c r="D65" s="174"/>
      <c r="E65" s="174"/>
      <c r="F65" s="174"/>
      <c r="G65" s="174"/>
      <c r="H65" s="174"/>
      <c r="I65" s="174"/>
      <c r="J65" s="174"/>
    </row>
    <row r="66" spans="1:10" x14ac:dyDescent="0.3">
      <c r="A66" s="174"/>
      <c r="B66" s="174"/>
      <c r="C66" s="174"/>
      <c r="D66" s="174"/>
      <c r="E66" s="174"/>
      <c r="F66" s="174"/>
      <c r="G66" s="174"/>
      <c r="H66" s="174"/>
      <c r="I66" s="174"/>
      <c r="J66" s="174"/>
    </row>
    <row r="67" spans="1:10" x14ac:dyDescent="0.3">
      <c r="A67" s="174"/>
      <c r="B67" s="174"/>
      <c r="C67" s="174"/>
      <c r="D67" s="174"/>
      <c r="E67" s="174"/>
      <c r="F67" s="174"/>
      <c r="G67" s="174"/>
      <c r="H67" s="174"/>
      <c r="I67" s="174"/>
      <c r="J67" s="174"/>
    </row>
    <row r="68" spans="1:10" x14ac:dyDescent="0.3">
      <c r="A68" s="174"/>
      <c r="B68" s="174"/>
      <c r="C68" s="174"/>
      <c r="D68" s="174"/>
      <c r="E68" s="174"/>
      <c r="F68" s="174"/>
      <c r="G68" s="174"/>
      <c r="H68" s="174"/>
      <c r="I68" s="174"/>
      <c r="J68" s="174"/>
    </row>
    <row r="69" spans="1:10" x14ac:dyDescent="0.3">
      <c r="A69" s="174"/>
      <c r="B69" s="174"/>
      <c r="C69" s="174"/>
      <c r="D69" s="174"/>
      <c r="E69" s="174"/>
      <c r="F69" s="174"/>
      <c r="G69" s="174"/>
      <c r="H69" s="174"/>
      <c r="I69" s="174"/>
      <c r="J69" s="174"/>
    </row>
    <row r="70" spans="1:10" x14ac:dyDescent="0.3">
      <c r="A70" s="174"/>
      <c r="B70" s="174"/>
      <c r="C70" s="174"/>
      <c r="D70" s="174"/>
      <c r="E70" s="174"/>
      <c r="F70" s="174"/>
      <c r="G70" s="174"/>
      <c r="H70" s="174"/>
      <c r="I70" s="174"/>
      <c r="J70" s="174"/>
    </row>
    <row r="71" spans="1:10" x14ac:dyDescent="0.3">
      <c r="A71" s="174"/>
      <c r="B71" s="174"/>
      <c r="C71" s="174"/>
      <c r="D71" s="174"/>
      <c r="E71" s="174"/>
      <c r="F71" s="174"/>
      <c r="G71" s="174"/>
      <c r="H71" s="174"/>
      <c r="I71" s="174"/>
      <c r="J71" s="174"/>
    </row>
    <row r="72" spans="1:10" x14ac:dyDescent="0.3">
      <c r="A72" s="174"/>
      <c r="B72" s="174"/>
      <c r="C72" s="174"/>
      <c r="D72" s="174"/>
      <c r="E72" s="174"/>
      <c r="F72" s="174"/>
      <c r="G72" s="174"/>
      <c r="H72" s="174"/>
      <c r="I72" s="174"/>
      <c r="J72" s="174"/>
    </row>
    <row r="73" spans="1:10" x14ac:dyDescent="0.3">
      <c r="A73" s="174"/>
      <c r="B73" s="174"/>
      <c r="C73" s="174"/>
      <c r="D73" s="174"/>
      <c r="E73" s="174"/>
      <c r="F73" s="174"/>
      <c r="G73" s="174"/>
      <c r="H73" s="174"/>
      <c r="I73" s="174"/>
      <c r="J73" s="174"/>
    </row>
    <row r="74" spans="1:10" x14ac:dyDescent="0.3">
      <c r="A74" s="174"/>
      <c r="B74" s="174"/>
      <c r="C74" s="174"/>
      <c r="D74" s="174"/>
      <c r="E74" s="174"/>
      <c r="F74" s="174"/>
      <c r="G74" s="174"/>
      <c r="H74" s="174"/>
      <c r="I74" s="174"/>
      <c r="J74" s="174"/>
    </row>
    <row r="75" spans="1:10" x14ac:dyDescent="0.3">
      <c r="A75" s="174"/>
      <c r="B75" s="174"/>
      <c r="C75" s="174"/>
      <c r="D75" s="174"/>
      <c r="E75" s="174"/>
      <c r="F75" s="174"/>
      <c r="G75" s="174"/>
      <c r="H75" s="174"/>
      <c r="I75" s="174"/>
      <c r="J75" s="174"/>
    </row>
    <row r="76" spans="1:10" x14ac:dyDescent="0.3">
      <c r="A76" s="174"/>
      <c r="B76" s="174"/>
      <c r="C76" s="174"/>
      <c r="D76" s="174"/>
      <c r="E76" s="174"/>
      <c r="F76" s="174"/>
      <c r="G76" s="174"/>
      <c r="H76" s="174"/>
      <c r="I76" s="174"/>
      <c r="J76" s="174"/>
    </row>
    <row r="77" spans="1:10" x14ac:dyDescent="0.3">
      <c r="A77" s="174"/>
      <c r="B77" s="174"/>
      <c r="C77" s="174"/>
      <c r="D77" s="174"/>
      <c r="E77" s="174"/>
      <c r="F77" s="174"/>
      <c r="G77" s="174"/>
      <c r="H77" s="174"/>
      <c r="I77" s="174"/>
      <c r="J77" s="174"/>
    </row>
    <row r="78" spans="1:10" x14ac:dyDescent="0.3">
      <c r="A78" s="174"/>
      <c r="B78" s="174"/>
      <c r="C78" s="174"/>
      <c r="D78" s="174"/>
      <c r="E78" s="174"/>
      <c r="F78" s="174"/>
      <c r="G78" s="174"/>
      <c r="H78" s="174"/>
      <c r="I78" s="174"/>
      <c r="J78" s="174"/>
    </row>
    <row r="79" spans="1:10" x14ac:dyDescent="0.3">
      <c r="A79" s="174"/>
      <c r="B79" s="174"/>
      <c r="C79" s="174"/>
      <c r="D79" s="174"/>
      <c r="E79" s="174"/>
      <c r="F79" s="174"/>
      <c r="G79" s="174"/>
      <c r="H79" s="174"/>
      <c r="I79" s="174"/>
      <c r="J79" s="174"/>
    </row>
    <row r="80" spans="1:10" x14ac:dyDescent="0.3">
      <c r="A80" s="174"/>
      <c r="B80" s="174"/>
      <c r="C80" s="174"/>
      <c r="D80" s="174"/>
      <c r="E80" s="174"/>
      <c r="F80" s="174"/>
      <c r="G80" s="174"/>
      <c r="H80" s="174"/>
      <c r="I80" s="174"/>
      <c r="J80" s="174"/>
    </row>
    <row r="81" spans="1:10" x14ac:dyDescent="0.3">
      <c r="A81" s="174"/>
      <c r="B81" s="174"/>
      <c r="C81" s="174"/>
      <c r="D81" s="174"/>
      <c r="E81" s="174"/>
      <c r="F81" s="174"/>
      <c r="G81" s="174"/>
      <c r="H81" s="174"/>
      <c r="I81" s="174"/>
      <c r="J81" s="174"/>
    </row>
    <row r="82" spans="1:10" x14ac:dyDescent="0.3">
      <c r="A82" s="174"/>
      <c r="B82" s="174"/>
      <c r="C82" s="174"/>
      <c r="D82" s="174"/>
      <c r="E82" s="174"/>
      <c r="F82" s="174"/>
      <c r="G82" s="174"/>
      <c r="H82" s="174"/>
      <c r="I82" s="174"/>
      <c r="J82" s="174"/>
    </row>
    <row r="83" spans="1:10" x14ac:dyDescent="0.3">
      <c r="A83" s="174"/>
      <c r="B83" s="174"/>
      <c r="C83" s="174"/>
      <c r="D83" s="174"/>
      <c r="E83" s="174"/>
      <c r="F83" s="174"/>
      <c r="G83" s="174"/>
      <c r="H83" s="174"/>
      <c r="I83" s="174"/>
      <c r="J83" s="174"/>
    </row>
    <row r="84" spans="1:10" x14ac:dyDescent="0.3">
      <c r="A84" s="174"/>
      <c r="B84" s="174"/>
      <c r="C84" s="174"/>
      <c r="D84" s="174"/>
      <c r="E84" s="174"/>
      <c r="F84" s="174"/>
      <c r="G84" s="174"/>
      <c r="H84" s="174"/>
      <c r="I84" s="174"/>
      <c r="J84" s="174"/>
    </row>
    <row r="85" spans="1:10" x14ac:dyDescent="0.3">
      <c r="A85" s="174"/>
      <c r="B85" s="174"/>
      <c r="C85" s="174"/>
      <c r="D85" s="174"/>
      <c r="E85" s="174"/>
      <c r="F85" s="174"/>
      <c r="G85" s="174"/>
      <c r="H85" s="174"/>
      <c r="I85" s="174"/>
      <c r="J85" s="174"/>
    </row>
    <row r="86" spans="1:10" x14ac:dyDescent="0.3">
      <c r="A86" s="174"/>
      <c r="B86" s="174"/>
      <c r="C86" s="174"/>
      <c r="D86" s="174"/>
      <c r="E86" s="174"/>
      <c r="F86" s="174"/>
      <c r="G86" s="174"/>
      <c r="H86" s="174"/>
      <c r="I86" s="174"/>
      <c r="J86" s="174"/>
    </row>
    <row r="87" spans="1:10" x14ac:dyDescent="0.3">
      <c r="A87" s="174"/>
      <c r="B87" s="174"/>
      <c r="C87" s="174"/>
      <c r="D87" s="174"/>
      <c r="E87" s="174"/>
      <c r="F87" s="174"/>
      <c r="G87" s="174"/>
      <c r="H87" s="174"/>
      <c r="I87" s="174"/>
      <c r="J87" s="174"/>
    </row>
    <row r="88" spans="1:10" x14ac:dyDescent="0.3">
      <c r="A88" s="174"/>
      <c r="B88" s="174"/>
      <c r="C88" s="174"/>
      <c r="D88" s="174"/>
      <c r="E88" s="174"/>
      <c r="F88" s="174"/>
      <c r="G88" s="174"/>
      <c r="H88" s="174"/>
      <c r="I88" s="174"/>
      <c r="J88" s="174"/>
    </row>
    <row r="89" spans="1:10" x14ac:dyDescent="0.3">
      <c r="A89" s="174"/>
      <c r="B89" s="174"/>
      <c r="C89" s="174"/>
      <c r="D89" s="174"/>
      <c r="E89" s="174"/>
      <c r="F89" s="174"/>
      <c r="G89" s="174"/>
      <c r="H89" s="174"/>
      <c r="I89" s="174"/>
      <c r="J89" s="174"/>
    </row>
    <row r="90" spans="1:10" x14ac:dyDescent="0.3">
      <c r="A90" s="174"/>
      <c r="B90" s="174"/>
      <c r="C90" s="174"/>
      <c r="D90" s="174"/>
      <c r="E90" s="174"/>
      <c r="F90" s="174"/>
      <c r="G90" s="174"/>
      <c r="H90" s="174"/>
      <c r="I90" s="174"/>
      <c r="J90" s="174"/>
    </row>
    <row r="91" spans="1:10" x14ac:dyDescent="0.3">
      <c r="A91" s="174"/>
      <c r="B91" s="174"/>
      <c r="C91" s="174"/>
      <c r="D91" s="174"/>
      <c r="E91" s="174"/>
      <c r="F91" s="174"/>
      <c r="G91" s="174"/>
      <c r="H91" s="174"/>
      <c r="I91" s="174"/>
      <c r="J91" s="174"/>
    </row>
    <row r="92" spans="1:10" x14ac:dyDescent="0.3">
      <c r="A92" s="174"/>
      <c r="B92" s="174"/>
      <c r="C92" s="174"/>
      <c r="D92" s="174"/>
      <c r="E92" s="174"/>
      <c r="F92" s="174"/>
      <c r="G92" s="174"/>
      <c r="H92" s="174"/>
      <c r="I92" s="174"/>
      <c r="J92" s="174"/>
    </row>
    <row r="93" spans="1:10" x14ac:dyDescent="0.3">
      <c r="A93" s="174"/>
      <c r="B93" s="174"/>
      <c r="C93" s="174"/>
      <c r="D93" s="174"/>
      <c r="E93" s="174"/>
      <c r="F93" s="174"/>
      <c r="G93" s="174"/>
      <c r="H93" s="174"/>
      <c r="I93" s="174"/>
      <c r="J93" s="174"/>
    </row>
    <row r="94" spans="1:10" x14ac:dyDescent="0.3">
      <c r="A94" s="174"/>
      <c r="B94" s="174"/>
      <c r="C94" s="174"/>
      <c r="D94" s="174"/>
      <c r="E94" s="174"/>
      <c r="F94" s="174"/>
      <c r="G94" s="174"/>
      <c r="H94" s="174"/>
      <c r="I94" s="174"/>
      <c r="J94" s="174"/>
    </row>
    <row r="95" spans="1:10" x14ac:dyDescent="0.3">
      <c r="A95" s="174"/>
      <c r="B95" s="174"/>
      <c r="C95" s="174"/>
      <c r="D95" s="174"/>
      <c r="E95" s="174"/>
      <c r="F95" s="174"/>
      <c r="G95" s="174"/>
      <c r="H95" s="174"/>
      <c r="I95" s="174"/>
      <c r="J95" s="174"/>
    </row>
    <row r="96" spans="1:10" x14ac:dyDescent="0.3">
      <c r="A96" s="174"/>
      <c r="B96" s="174"/>
      <c r="C96" s="174"/>
      <c r="D96" s="174"/>
      <c r="E96" s="174"/>
      <c r="F96" s="174"/>
      <c r="G96" s="174"/>
      <c r="H96" s="174"/>
      <c r="I96" s="174"/>
      <c r="J96" s="174"/>
    </row>
    <row r="97" spans="1:10" x14ac:dyDescent="0.3">
      <c r="A97" s="174"/>
      <c r="B97" s="174"/>
      <c r="C97" s="174"/>
      <c r="D97" s="174"/>
      <c r="E97" s="174"/>
      <c r="F97" s="174"/>
      <c r="G97" s="174"/>
      <c r="H97" s="174"/>
      <c r="I97" s="174"/>
      <c r="J97" s="174"/>
    </row>
    <row r="98" spans="1:10" x14ac:dyDescent="0.3">
      <c r="A98" s="174"/>
      <c r="B98" s="174"/>
      <c r="C98" s="174"/>
      <c r="D98" s="174"/>
      <c r="E98" s="174"/>
      <c r="F98" s="174"/>
      <c r="G98" s="174"/>
      <c r="H98" s="174"/>
      <c r="I98" s="174"/>
      <c r="J98" s="174"/>
    </row>
    <row r="99" spans="1:10" x14ac:dyDescent="0.3">
      <c r="A99" s="174"/>
      <c r="B99" s="174"/>
      <c r="C99" s="174"/>
      <c r="D99" s="174"/>
      <c r="E99" s="174"/>
      <c r="F99" s="174"/>
      <c r="G99" s="174"/>
      <c r="H99" s="174"/>
      <c r="I99" s="174"/>
      <c r="J99" s="174"/>
    </row>
    <row r="100" spans="1:10" x14ac:dyDescent="0.3">
      <c r="A100" s="174"/>
      <c r="B100" s="174"/>
      <c r="C100" s="174"/>
      <c r="D100" s="174"/>
      <c r="E100" s="174"/>
      <c r="F100" s="174"/>
      <c r="G100" s="174"/>
      <c r="H100" s="174"/>
      <c r="I100" s="174"/>
      <c r="J100" s="174"/>
    </row>
    <row r="101" spans="1:10" x14ac:dyDescent="0.3">
      <c r="A101" s="174"/>
      <c r="B101" s="174"/>
      <c r="C101" s="174"/>
      <c r="D101" s="174"/>
      <c r="E101" s="174"/>
      <c r="F101" s="174"/>
      <c r="G101" s="174"/>
      <c r="H101" s="174"/>
      <c r="I101" s="174"/>
      <c r="J101" s="174"/>
    </row>
    <row r="102" spans="1:10" x14ac:dyDescent="0.3">
      <c r="A102" s="174"/>
      <c r="B102" s="174"/>
      <c r="C102" s="174"/>
      <c r="D102" s="174"/>
      <c r="E102" s="174"/>
      <c r="F102" s="174"/>
      <c r="G102" s="174"/>
      <c r="H102" s="174"/>
      <c r="I102" s="174"/>
      <c r="J102" s="174"/>
    </row>
    <row r="103" spans="1:10" x14ac:dyDescent="0.3">
      <c r="A103" s="174"/>
      <c r="B103" s="174"/>
      <c r="C103" s="174"/>
      <c r="D103" s="174"/>
      <c r="E103" s="174"/>
      <c r="F103" s="174"/>
      <c r="G103" s="174"/>
      <c r="H103" s="174"/>
      <c r="I103" s="174"/>
      <c r="J103" s="174"/>
    </row>
    <row r="104" spans="1:10" x14ac:dyDescent="0.3">
      <c r="A104" s="174"/>
      <c r="B104" s="174"/>
      <c r="C104" s="174"/>
      <c r="D104" s="174"/>
      <c r="E104" s="174"/>
      <c r="F104" s="174"/>
      <c r="G104" s="174"/>
      <c r="H104" s="174"/>
      <c r="I104" s="174"/>
      <c r="J104" s="174"/>
    </row>
    <row r="105" spans="1:10" x14ac:dyDescent="0.3">
      <c r="A105" s="174"/>
      <c r="B105" s="174"/>
      <c r="C105" s="174"/>
      <c r="D105" s="174"/>
      <c r="E105" s="174"/>
      <c r="F105" s="174"/>
      <c r="G105" s="174"/>
      <c r="H105" s="174"/>
      <c r="I105" s="174"/>
      <c r="J105" s="174"/>
    </row>
    <row r="106" spans="1:10" x14ac:dyDescent="0.3">
      <c r="A106" s="174"/>
      <c r="B106" s="174"/>
      <c r="C106" s="174"/>
      <c r="D106" s="174"/>
      <c r="E106" s="174"/>
      <c r="F106" s="174"/>
      <c r="G106" s="174"/>
      <c r="H106" s="174"/>
      <c r="I106" s="174"/>
      <c r="J106" s="174"/>
    </row>
    <row r="107" spans="1:10" x14ac:dyDescent="0.3">
      <c r="A107" s="174"/>
      <c r="B107" s="174"/>
      <c r="C107" s="174"/>
      <c r="D107" s="174"/>
      <c r="E107" s="174"/>
      <c r="F107" s="174"/>
      <c r="G107" s="174"/>
      <c r="H107" s="174"/>
      <c r="I107" s="174"/>
      <c r="J107" s="174"/>
    </row>
    <row r="108" spans="1:10" x14ac:dyDescent="0.3">
      <c r="A108" s="174"/>
      <c r="B108" s="174"/>
      <c r="C108" s="174"/>
      <c r="D108" s="174"/>
      <c r="E108" s="174"/>
      <c r="F108" s="174"/>
      <c r="G108" s="174"/>
      <c r="H108" s="174"/>
      <c r="I108" s="174"/>
      <c r="J108" s="174"/>
    </row>
    <row r="109" spans="1:10" x14ac:dyDescent="0.3">
      <c r="A109" s="174"/>
      <c r="B109" s="174"/>
      <c r="C109" s="174"/>
      <c r="D109" s="174"/>
      <c r="E109" s="174"/>
      <c r="F109" s="174"/>
      <c r="G109" s="174"/>
      <c r="H109" s="174"/>
      <c r="I109" s="174"/>
      <c r="J109" s="174"/>
    </row>
    <row r="110" spans="1:10" x14ac:dyDescent="0.3">
      <c r="A110" s="174"/>
      <c r="B110" s="174"/>
      <c r="C110" s="174"/>
      <c r="D110" s="174"/>
      <c r="E110" s="174"/>
      <c r="F110" s="174"/>
      <c r="G110" s="174"/>
      <c r="H110" s="174"/>
      <c r="I110" s="174"/>
      <c r="J110" s="174"/>
    </row>
    <row r="111" spans="1:10" x14ac:dyDescent="0.3">
      <c r="A111" s="174"/>
      <c r="B111" s="174"/>
      <c r="C111" s="174"/>
      <c r="D111" s="174"/>
      <c r="E111" s="174"/>
      <c r="F111" s="174"/>
      <c r="G111" s="174"/>
      <c r="H111" s="174"/>
      <c r="I111" s="174"/>
      <c r="J111" s="174"/>
    </row>
    <row r="112" spans="1:10" x14ac:dyDescent="0.3">
      <c r="A112" s="174"/>
      <c r="B112" s="174"/>
      <c r="C112" s="174"/>
      <c r="D112" s="174"/>
      <c r="E112" s="174"/>
      <c r="F112" s="174"/>
      <c r="G112" s="174"/>
      <c r="H112" s="174"/>
      <c r="I112" s="174"/>
      <c r="J112" s="174"/>
    </row>
    <row r="113" spans="1:10" x14ac:dyDescent="0.3">
      <c r="A113" s="174"/>
      <c r="B113" s="174"/>
      <c r="C113" s="174"/>
      <c r="D113" s="174"/>
      <c r="E113" s="174"/>
      <c r="F113" s="174"/>
      <c r="G113" s="174"/>
      <c r="H113" s="174"/>
      <c r="I113" s="174"/>
      <c r="J113" s="174"/>
    </row>
    <row r="114" spans="1:10" x14ac:dyDescent="0.3">
      <c r="A114" s="174"/>
      <c r="B114" s="174"/>
      <c r="C114" s="174"/>
      <c r="D114" s="174"/>
      <c r="E114" s="174"/>
      <c r="F114" s="174"/>
      <c r="G114" s="174"/>
      <c r="H114" s="174"/>
      <c r="I114" s="174"/>
      <c r="J114" s="174"/>
    </row>
    <row r="115" spans="1:10" x14ac:dyDescent="0.3">
      <c r="A115" s="174"/>
      <c r="B115" s="174"/>
      <c r="C115" s="174"/>
      <c r="D115" s="174"/>
      <c r="E115" s="174"/>
      <c r="F115" s="174"/>
      <c r="G115" s="174"/>
      <c r="H115" s="174"/>
      <c r="I115" s="174"/>
      <c r="J115" s="174"/>
    </row>
    <row r="116" spans="1:10" x14ac:dyDescent="0.3">
      <c r="A116" s="174"/>
      <c r="B116" s="174"/>
      <c r="C116" s="174"/>
      <c r="D116" s="174"/>
      <c r="E116" s="174"/>
      <c r="F116" s="174"/>
      <c r="G116" s="174"/>
      <c r="H116" s="174"/>
      <c r="I116" s="174"/>
      <c r="J116" s="174"/>
    </row>
    <row r="117" spans="1:10" x14ac:dyDescent="0.3">
      <c r="A117" s="174"/>
      <c r="B117" s="174"/>
      <c r="C117" s="174"/>
      <c r="D117" s="174"/>
      <c r="E117" s="174"/>
      <c r="F117" s="174"/>
      <c r="G117" s="174"/>
      <c r="H117" s="174"/>
      <c r="I117" s="174"/>
      <c r="J117" s="174"/>
    </row>
    <row r="118" spans="1:10" x14ac:dyDescent="0.3">
      <c r="A118" s="174"/>
      <c r="B118" s="174"/>
      <c r="C118" s="174"/>
      <c r="D118" s="174"/>
      <c r="E118" s="174"/>
      <c r="F118" s="174"/>
      <c r="G118" s="174"/>
      <c r="H118" s="174"/>
      <c r="I118" s="174"/>
      <c r="J118" s="174"/>
    </row>
    <row r="119" spans="1:10" x14ac:dyDescent="0.3">
      <c r="A119" s="174"/>
      <c r="B119" s="174"/>
      <c r="C119" s="174"/>
      <c r="D119" s="174"/>
      <c r="E119" s="174"/>
      <c r="F119" s="174"/>
      <c r="G119" s="174"/>
      <c r="H119" s="174"/>
      <c r="I119" s="174"/>
      <c r="J119" s="174"/>
    </row>
    <row r="120" spans="1:10" x14ac:dyDescent="0.3">
      <c r="A120" s="174"/>
      <c r="B120" s="174"/>
      <c r="C120" s="174"/>
      <c r="D120" s="174"/>
      <c r="E120" s="174"/>
      <c r="F120" s="174"/>
      <c r="G120" s="174"/>
      <c r="H120" s="174"/>
      <c r="I120" s="174"/>
      <c r="J120" s="174"/>
    </row>
    <row r="121" spans="1:10" x14ac:dyDescent="0.3">
      <c r="A121" s="174"/>
      <c r="B121" s="174"/>
      <c r="C121" s="174"/>
      <c r="D121" s="174"/>
      <c r="E121" s="174"/>
      <c r="F121" s="174"/>
      <c r="G121" s="174"/>
      <c r="H121" s="174"/>
      <c r="I121" s="174"/>
      <c r="J121" s="174"/>
    </row>
    <row r="122" spans="1:10" x14ac:dyDescent="0.3">
      <c r="A122" s="174"/>
      <c r="B122" s="174"/>
      <c r="C122" s="174"/>
      <c r="D122" s="174"/>
      <c r="E122" s="174"/>
      <c r="F122" s="174"/>
      <c r="G122" s="174"/>
      <c r="H122" s="174"/>
      <c r="I122" s="174"/>
      <c r="J122" s="174"/>
    </row>
    <row r="123" spans="1:10" x14ac:dyDescent="0.3">
      <c r="A123" s="174"/>
      <c r="B123" s="174"/>
      <c r="C123" s="174"/>
      <c r="D123" s="174"/>
      <c r="E123" s="174"/>
      <c r="F123" s="174"/>
      <c r="G123" s="174"/>
      <c r="H123" s="174"/>
      <c r="I123" s="174"/>
      <c r="J123" s="174"/>
    </row>
    <row r="124" spans="1:10" x14ac:dyDescent="0.3">
      <c r="A124" s="174"/>
      <c r="B124" s="174"/>
      <c r="C124" s="174"/>
      <c r="D124" s="174"/>
      <c r="E124" s="174"/>
      <c r="F124" s="174"/>
      <c r="G124" s="174"/>
      <c r="H124" s="174"/>
      <c r="I124" s="174"/>
      <c r="J124" s="174"/>
    </row>
    <row r="125" spans="1:10" x14ac:dyDescent="0.3">
      <c r="A125" s="174"/>
      <c r="B125" s="174"/>
      <c r="C125" s="174"/>
      <c r="D125" s="174"/>
      <c r="E125" s="174"/>
      <c r="F125" s="174"/>
      <c r="G125" s="174"/>
      <c r="H125" s="174"/>
      <c r="I125" s="174"/>
      <c r="J125" s="174"/>
    </row>
    <row r="126" spans="1:10" x14ac:dyDescent="0.3">
      <c r="A126" s="174"/>
      <c r="B126" s="174"/>
      <c r="C126" s="174"/>
      <c r="D126" s="174"/>
      <c r="E126" s="174"/>
      <c r="F126" s="174"/>
      <c r="G126" s="174"/>
      <c r="H126" s="174"/>
      <c r="I126" s="174"/>
      <c r="J126" s="174"/>
    </row>
    <row r="127" spans="1:10" x14ac:dyDescent="0.3">
      <c r="A127" s="174"/>
      <c r="B127" s="174"/>
      <c r="C127" s="174"/>
      <c r="D127" s="174"/>
      <c r="E127" s="174"/>
      <c r="F127" s="174"/>
      <c r="G127" s="174"/>
      <c r="H127" s="174"/>
      <c r="I127" s="174"/>
      <c r="J127" s="174"/>
    </row>
    <row r="128" spans="1:10" x14ac:dyDescent="0.3">
      <c r="A128" s="174"/>
      <c r="B128" s="174"/>
      <c r="C128" s="174"/>
      <c r="D128" s="174"/>
      <c r="E128" s="174"/>
      <c r="F128" s="174"/>
      <c r="G128" s="174"/>
      <c r="H128" s="174"/>
      <c r="I128" s="174"/>
      <c r="J128" s="174"/>
    </row>
    <row r="129" spans="1:10" x14ac:dyDescent="0.3">
      <c r="A129" s="174"/>
      <c r="B129" s="174"/>
      <c r="C129" s="174"/>
      <c r="D129" s="174"/>
      <c r="E129" s="174"/>
      <c r="F129" s="174"/>
      <c r="G129" s="174"/>
      <c r="H129" s="174"/>
      <c r="I129" s="174"/>
      <c r="J129" s="174"/>
    </row>
    <row r="130" spans="1:10" x14ac:dyDescent="0.3">
      <c r="A130" s="174"/>
      <c r="B130" s="174"/>
      <c r="C130" s="174"/>
      <c r="D130" s="174"/>
      <c r="E130" s="174"/>
      <c r="F130" s="174"/>
      <c r="G130" s="174"/>
      <c r="H130" s="174"/>
      <c r="I130" s="174"/>
      <c r="J130" s="174"/>
    </row>
    <row r="131" spans="1:10" x14ac:dyDescent="0.3">
      <c r="A131" s="174"/>
      <c r="B131" s="174"/>
      <c r="C131" s="174"/>
      <c r="D131" s="174"/>
      <c r="E131" s="174"/>
      <c r="F131" s="174"/>
      <c r="G131" s="174"/>
      <c r="H131" s="174"/>
      <c r="I131" s="174"/>
      <c r="J131" s="174"/>
    </row>
    <row r="132" spans="1:10" x14ac:dyDescent="0.3">
      <c r="A132" s="174"/>
      <c r="B132" s="174"/>
      <c r="C132" s="174"/>
      <c r="D132" s="174"/>
      <c r="E132" s="174"/>
      <c r="F132" s="174"/>
      <c r="G132" s="174"/>
      <c r="H132" s="174"/>
      <c r="I132" s="174"/>
      <c r="J132" s="174"/>
    </row>
    <row r="133" spans="1:10" x14ac:dyDescent="0.3">
      <c r="A133" s="174"/>
      <c r="B133" s="174"/>
      <c r="C133" s="174"/>
      <c r="D133" s="174"/>
      <c r="E133" s="174"/>
      <c r="F133" s="174"/>
      <c r="G133" s="174"/>
      <c r="H133" s="174"/>
      <c r="I133" s="174"/>
      <c r="J133" s="174"/>
    </row>
    <row r="134" spans="1:10" x14ac:dyDescent="0.3">
      <c r="A134" s="174"/>
      <c r="B134" s="174"/>
      <c r="C134" s="174"/>
      <c r="D134" s="174"/>
      <c r="E134" s="174"/>
      <c r="F134" s="174"/>
      <c r="G134" s="174"/>
      <c r="H134" s="174"/>
      <c r="I134" s="174"/>
      <c r="J134" s="174"/>
    </row>
    <row r="135" spans="1:10" x14ac:dyDescent="0.3">
      <c r="A135" s="174"/>
      <c r="B135" s="174"/>
      <c r="C135" s="174"/>
      <c r="D135" s="174"/>
      <c r="E135" s="174"/>
      <c r="F135" s="174"/>
      <c r="G135" s="174"/>
      <c r="H135" s="174"/>
      <c r="I135" s="174"/>
      <c r="J135" s="174"/>
    </row>
    <row r="136" spans="1:10" x14ac:dyDescent="0.3">
      <c r="A136" s="174"/>
      <c r="B136" s="174"/>
      <c r="C136" s="174"/>
      <c r="D136" s="174"/>
      <c r="E136" s="174"/>
      <c r="F136" s="174"/>
      <c r="G136" s="174"/>
      <c r="H136" s="174"/>
      <c r="I136" s="174"/>
      <c r="J136" s="174"/>
    </row>
    <row r="137" spans="1:10" x14ac:dyDescent="0.3">
      <c r="A137" s="174"/>
      <c r="B137" s="174"/>
      <c r="C137" s="174"/>
      <c r="D137" s="174"/>
      <c r="E137" s="174"/>
      <c r="F137" s="174"/>
      <c r="G137" s="174"/>
      <c r="H137" s="174"/>
      <c r="I137" s="174"/>
      <c r="J137" s="174"/>
    </row>
    <row r="138" spans="1:10" x14ac:dyDescent="0.3">
      <c r="A138" s="174"/>
      <c r="B138" s="174"/>
      <c r="C138" s="174"/>
      <c r="D138" s="174"/>
      <c r="E138" s="174"/>
      <c r="F138" s="174"/>
      <c r="G138" s="174"/>
      <c r="H138" s="174"/>
      <c r="I138" s="174"/>
      <c r="J138" s="174"/>
    </row>
    <row r="139" spans="1:10" x14ac:dyDescent="0.3">
      <c r="A139" s="174"/>
      <c r="B139" s="174"/>
      <c r="C139" s="174"/>
      <c r="D139" s="174"/>
      <c r="E139" s="174"/>
      <c r="F139" s="174"/>
      <c r="G139" s="174"/>
      <c r="H139" s="174"/>
      <c r="I139" s="174"/>
      <c r="J139" s="174"/>
    </row>
    <row r="140" spans="1:10" x14ac:dyDescent="0.3">
      <c r="A140" s="174"/>
      <c r="B140" s="174"/>
      <c r="C140" s="174"/>
      <c r="D140" s="174"/>
      <c r="E140" s="174"/>
      <c r="F140" s="174"/>
      <c r="G140" s="174"/>
      <c r="H140" s="174"/>
      <c r="I140" s="174"/>
      <c r="J140" s="174"/>
    </row>
    <row r="141" spans="1:10" x14ac:dyDescent="0.3">
      <c r="A141" s="174"/>
      <c r="B141" s="174"/>
      <c r="C141" s="174"/>
      <c r="D141" s="174"/>
      <c r="E141" s="174"/>
      <c r="F141" s="174"/>
      <c r="G141" s="174"/>
      <c r="H141" s="174"/>
      <c r="I141" s="174"/>
      <c r="J141" s="174"/>
    </row>
    <row r="142" spans="1:10" x14ac:dyDescent="0.3">
      <c r="A142" s="174"/>
      <c r="B142" s="174"/>
      <c r="C142" s="174"/>
      <c r="D142" s="174"/>
      <c r="E142" s="174"/>
      <c r="F142" s="174"/>
      <c r="G142" s="174"/>
      <c r="H142" s="174"/>
      <c r="I142" s="174"/>
      <c r="J142" s="174"/>
    </row>
    <row r="143" spans="1:10" x14ac:dyDescent="0.3">
      <c r="A143" s="174"/>
      <c r="B143" s="174"/>
      <c r="C143" s="174"/>
      <c r="D143" s="174"/>
      <c r="E143" s="174"/>
      <c r="F143" s="174"/>
      <c r="G143" s="174"/>
      <c r="H143" s="174"/>
      <c r="I143" s="174"/>
      <c r="J143" s="174"/>
    </row>
    <row r="144" spans="1:10" x14ac:dyDescent="0.3">
      <c r="A144" s="174"/>
      <c r="B144" s="174"/>
      <c r="C144" s="174"/>
      <c r="D144" s="174"/>
      <c r="E144" s="174"/>
      <c r="F144" s="174"/>
      <c r="G144" s="174"/>
      <c r="H144" s="174"/>
      <c r="I144" s="174"/>
      <c r="J144" s="174"/>
    </row>
    <row r="145" spans="1:10" x14ac:dyDescent="0.3">
      <c r="A145" s="174"/>
      <c r="B145" s="174"/>
      <c r="C145" s="174"/>
      <c r="D145" s="174"/>
      <c r="E145" s="174"/>
      <c r="F145" s="174"/>
      <c r="G145" s="174"/>
      <c r="H145" s="174"/>
      <c r="I145" s="174"/>
      <c r="J145" s="174"/>
    </row>
    <row r="146" spans="1:10" x14ac:dyDescent="0.3">
      <c r="A146" s="174"/>
      <c r="B146" s="174"/>
      <c r="C146" s="174"/>
      <c r="D146" s="174"/>
      <c r="E146" s="174"/>
      <c r="F146" s="174"/>
      <c r="G146" s="174"/>
      <c r="H146" s="174"/>
      <c r="I146" s="174"/>
      <c r="J146" s="174"/>
    </row>
    <row r="147" spans="1:10" x14ac:dyDescent="0.3">
      <c r="A147" s="174"/>
      <c r="B147" s="174"/>
      <c r="C147" s="174"/>
      <c r="D147" s="174"/>
      <c r="E147" s="174"/>
      <c r="F147" s="174"/>
      <c r="G147" s="174"/>
      <c r="H147" s="174"/>
      <c r="I147" s="174"/>
      <c r="J147" s="174"/>
    </row>
    <row r="148" spans="1:10" x14ac:dyDescent="0.3">
      <c r="A148" s="174"/>
      <c r="B148" s="174"/>
      <c r="C148" s="174"/>
      <c r="D148" s="174"/>
      <c r="E148" s="174"/>
      <c r="F148" s="174"/>
      <c r="G148" s="174"/>
      <c r="H148" s="174"/>
      <c r="I148" s="174"/>
      <c r="J148" s="174"/>
    </row>
    <row r="149" spans="1:10" x14ac:dyDescent="0.3">
      <c r="A149" s="174"/>
      <c r="B149" s="174"/>
      <c r="C149" s="174"/>
      <c r="D149" s="174"/>
      <c r="E149" s="174"/>
      <c r="F149" s="174"/>
      <c r="G149" s="174"/>
      <c r="H149" s="174"/>
      <c r="I149" s="174"/>
      <c r="J149" s="174"/>
    </row>
    <row r="150" spans="1:10" x14ac:dyDescent="0.3">
      <c r="A150" s="174"/>
      <c r="B150" s="174"/>
      <c r="C150" s="174"/>
      <c r="D150" s="174"/>
      <c r="E150" s="174"/>
      <c r="F150" s="174"/>
      <c r="G150" s="174"/>
      <c r="H150" s="174"/>
      <c r="I150" s="174"/>
      <c r="J150" s="174"/>
    </row>
    <row r="151" spans="1:10" x14ac:dyDescent="0.3">
      <c r="A151" s="174"/>
      <c r="B151" s="174"/>
      <c r="C151" s="174"/>
      <c r="D151" s="174"/>
      <c r="E151" s="174"/>
      <c r="F151" s="174"/>
      <c r="G151" s="174"/>
      <c r="H151" s="174"/>
      <c r="I151" s="174"/>
      <c r="J151" s="174"/>
    </row>
    <row r="152" spans="1:10" x14ac:dyDescent="0.3">
      <c r="A152" s="174"/>
      <c r="B152" s="174"/>
      <c r="C152" s="174"/>
      <c r="D152" s="174"/>
      <c r="E152" s="174"/>
      <c r="F152" s="174"/>
      <c r="G152" s="174"/>
      <c r="H152" s="174"/>
      <c r="I152" s="174"/>
      <c r="J152" s="174"/>
    </row>
    <row r="153" spans="1:10" x14ac:dyDescent="0.3">
      <c r="A153" s="174"/>
      <c r="B153" s="174"/>
      <c r="C153" s="174"/>
      <c r="D153" s="174"/>
      <c r="E153" s="174"/>
      <c r="F153" s="174"/>
      <c r="G153" s="174"/>
      <c r="H153" s="174"/>
      <c r="I153" s="174"/>
      <c r="J153" s="174"/>
    </row>
    <row r="154" spans="1:10" x14ac:dyDescent="0.3">
      <c r="A154" s="174"/>
      <c r="B154" s="174"/>
      <c r="C154" s="174"/>
      <c r="D154" s="174"/>
      <c r="E154" s="174"/>
      <c r="F154" s="174"/>
      <c r="G154" s="174"/>
      <c r="H154" s="174"/>
      <c r="I154" s="174"/>
      <c r="J154" s="174"/>
    </row>
    <row r="155" spans="1:10" x14ac:dyDescent="0.3">
      <c r="A155" s="174"/>
      <c r="B155" s="174"/>
      <c r="C155" s="174"/>
      <c r="D155" s="174"/>
      <c r="E155" s="174"/>
      <c r="F155" s="174"/>
      <c r="G155" s="174"/>
      <c r="H155" s="174"/>
      <c r="I155" s="174"/>
      <c r="J155" s="174"/>
    </row>
    <row r="156" spans="1:10" x14ac:dyDescent="0.3">
      <c r="A156" s="174"/>
      <c r="B156" s="174"/>
      <c r="C156" s="174"/>
      <c r="D156" s="174"/>
      <c r="E156" s="174"/>
      <c r="F156" s="174"/>
      <c r="G156" s="174"/>
      <c r="H156" s="174"/>
      <c r="I156" s="174"/>
      <c r="J156" s="174"/>
    </row>
    <row r="157" spans="1:10" x14ac:dyDescent="0.3">
      <c r="A157" s="174"/>
      <c r="B157" s="174"/>
      <c r="C157" s="174"/>
      <c r="D157" s="174"/>
      <c r="E157" s="174"/>
      <c r="F157" s="174"/>
      <c r="G157" s="174"/>
      <c r="H157" s="174"/>
      <c r="I157" s="174"/>
      <c r="J157" s="174"/>
    </row>
    <row r="158" spans="1:10" x14ac:dyDescent="0.3">
      <c r="A158" s="174"/>
      <c r="B158" s="174"/>
      <c r="C158" s="174"/>
      <c r="D158" s="174"/>
      <c r="E158" s="174"/>
      <c r="F158" s="174"/>
      <c r="G158" s="174"/>
      <c r="H158" s="174"/>
      <c r="I158" s="174"/>
      <c r="J158" s="174"/>
    </row>
    <row r="159" spans="1:10" x14ac:dyDescent="0.3">
      <c r="A159" s="174"/>
      <c r="B159" s="174"/>
      <c r="C159" s="174"/>
      <c r="D159" s="174"/>
      <c r="E159" s="174"/>
      <c r="F159" s="174"/>
      <c r="G159" s="174"/>
      <c r="H159" s="174"/>
      <c r="I159" s="174"/>
      <c r="J159" s="174"/>
    </row>
    <row r="160" spans="1:10" x14ac:dyDescent="0.3">
      <c r="A160" s="174"/>
      <c r="B160" s="174"/>
      <c r="C160" s="174"/>
      <c r="D160" s="174"/>
      <c r="E160" s="174"/>
      <c r="F160" s="174"/>
      <c r="G160" s="174"/>
      <c r="H160" s="174"/>
      <c r="I160" s="174"/>
      <c r="J160" s="174"/>
    </row>
    <row r="161" spans="1:10" x14ac:dyDescent="0.3">
      <c r="A161" s="174"/>
      <c r="B161" s="174"/>
      <c r="C161" s="174"/>
      <c r="D161" s="174"/>
      <c r="E161" s="174"/>
      <c r="F161" s="174"/>
      <c r="G161" s="174"/>
      <c r="H161" s="174"/>
      <c r="I161" s="174"/>
      <c r="J161" s="174"/>
    </row>
    <row r="162" spans="1:10" x14ac:dyDescent="0.3">
      <c r="A162" s="174"/>
      <c r="B162" s="174"/>
      <c r="C162" s="174"/>
      <c r="D162" s="174"/>
      <c r="E162" s="174"/>
      <c r="F162" s="174"/>
      <c r="G162" s="174"/>
      <c r="H162" s="174"/>
      <c r="I162" s="174"/>
      <c r="J162" s="174"/>
    </row>
    <row r="163" spans="1:10" x14ac:dyDescent="0.3">
      <c r="A163" s="174"/>
      <c r="B163" s="174"/>
      <c r="C163" s="174"/>
      <c r="D163" s="174"/>
      <c r="E163" s="174"/>
      <c r="F163" s="174"/>
      <c r="G163" s="174"/>
      <c r="H163" s="174"/>
      <c r="I163" s="174"/>
      <c r="J163" s="174"/>
    </row>
    <row r="164" spans="1:10" x14ac:dyDescent="0.3">
      <c r="A164" s="174"/>
      <c r="B164" s="174"/>
      <c r="C164" s="174"/>
      <c r="D164" s="174"/>
      <c r="E164" s="174"/>
      <c r="F164" s="174"/>
      <c r="G164" s="174"/>
      <c r="H164" s="174"/>
      <c r="I164" s="174"/>
      <c r="J164" s="174"/>
    </row>
    <row r="165" spans="1:10" x14ac:dyDescent="0.3">
      <c r="A165" s="174"/>
      <c r="B165" s="174"/>
      <c r="C165" s="174"/>
      <c r="D165" s="174"/>
      <c r="E165" s="174"/>
      <c r="F165" s="174"/>
      <c r="G165" s="174"/>
      <c r="H165" s="174"/>
      <c r="I165" s="174"/>
      <c r="J165" s="174"/>
    </row>
    <row r="166" spans="1:10" x14ac:dyDescent="0.3">
      <c r="A166" s="174"/>
      <c r="B166" s="174"/>
      <c r="C166" s="174"/>
      <c r="D166" s="174"/>
      <c r="E166" s="174"/>
      <c r="F166" s="174"/>
      <c r="G166" s="174"/>
      <c r="H166" s="174"/>
      <c r="I166" s="174"/>
      <c r="J166" s="174"/>
    </row>
    <row r="167" spans="1:10" x14ac:dyDescent="0.3">
      <c r="A167" s="174"/>
      <c r="B167" s="174"/>
      <c r="C167" s="174"/>
      <c r="D167" s="174"/>
      <c r="E167" s="174"/>
      <c r="F167" s="174"/>
      <c r="G167" s="174"/>
      <c r="H167" s="174"/>
      <c r="I167" s="174"/>
      <c r="J167" s="174"/>
    </row>
    <row r="168" spans="1:10" x14ac:dyDescent="0.3">
      <c r="A168" s="174"/>
      <c r="B168" s="174"/>
      <c r="C168" s="174"/>
      <c r="D168" s="174"/>
      <c r="E168" s="174"/>
      <c r="F168" s="174"/>
      <c r="G168" s="174"/>
      <c r="H168" s="174"/>
      <c r="I168" s="174"/>
      <c r="J168" s="174"/>
    </row>
    <row r="169" spans="1:10" x14ac:dyDescent="0.3">
      <c r="A169" s="174"/>
      <c r="B169" s="174"/>
      <c r="C169" s="174"/>
      <c r="D169" s="174"/>
      <c r="E169" s="174"/>
      <c r="F169" s="174"/>
      <c r="G169" s="174"/>
      <c r="H169" s="174"/>
      <c r="I169" s="174"/>
      <c r="J169" s="174"/>
    </row>
    <row r="170" spans="1:10" x14ac:dyDescent="0.3">
      <c r="A170" s="174"/>
      <c r="B170" s="174"/>
      <c r="C170" s="174"/>
      <c r="D170" s="174"/>
      <c r="E170" s="174"/>
      <c r="F170" s="174"/>
      <c r="G170" s="174"/>
      <c r="H170" s="174"/>
      <c r="I170" s="174"/>
      <c r="J170" s="174"/>
    </row>
    <row r="171" spans="1:10" x14ac:dyDescent="0.3">
      <c r="A171" s="174"/>
      <c r="B171" s="174"/>
      <c r="C171" s="174"/>
      <c r="D171" s="174"/>
      <c r="E171" s="174"/>
      <c r="F171" s="174"/>
      <c r="G171" s="174"/>
      <c r="H171" s="174"/>
      <c r="I171" s="174"/>
      <c r="J171" s="174"/>
    </row>
    <row r="172" spans="1:10" x14ac:dyDescent="0.3">
      <c r="A172" s="174"/>
      <c r="B172" s="174"/>
      <c r="C172" s="174"/>
      <c r="D172" s="174"/>
      <c r="E172" s="174"/>
      <c r="F172" s="174"/>
      <c r="G172" s="174"/>
      <c r="H172" s="174"/>
      <c r="I172" s="174"/>
      <c r="J172" s="174"/>
    </row>
    <row r="173" spans="1:10" x14ac:dyDescent="0.3">
      <c r="A173" s="174"/>
      <c r="B173" s="174"/>
      <c r="C173" s="174"/>
      <c r="D173" s="174"/>
      <c r="E173" s="174"/>
      <c r="F173" s="174"/>
      <c r="G173" s="174"/>
      <c r="H173" s="174"/>
      <c r="I173" s="174"/>
      <c r="J173" s="174"/>
    </row>
    <row r="174" spans="1:10" x14ac:dyDescent="0.3">
      <c r="A174" s="174"/>
      <c r="B174" s="174"/>
      <c r="C174" s="174"/>
      <c r="D174" s="174"/>
      <c r="E174" s="174"/>
      <c r="F174" s="174"/>
      <c r="G174" s="174"/>
      <c r="H174" s="174"/>
      <c r="I174" s="174"/>
      <c r="J174" s="174"/>
    </row>
    <row r="175" spans="1:10" x14ac:dyDescent="0.3">
      <c r="A175" s="174"/>
      <c r="B175" s="174"/>
      <c r="C175" s="174"/>
      <c r="D175" s="174"/>
      <c r="E175" s="174"/>
      <c r="F175" s="174"/>
      <c r="G175" s="174"/>
      <c r="H175" s="174"/>
      <c r="I175" s="174"/>
      <c r="J175" s="174"/>
    </row>
    <row r="176" spans="1:10" x14ac:dyDescent="0.3">
      <c r="A176" s="174"/>
      <c r="B176" s="174"/>
      <c r="C176" s="174"/>
      <c r="D176" s="174"/>
      <c r="E176" s="174"/>
      <c r="F176" s="174"/>
      <c r="G176" s="174"/>
      <c r="H176" s="174"/>
      <c r="I176" s="174"/>
      <c r="J176" s="174"/>
    </row>
    <row r="177" spans="1:10" x14ac:dyDescent="0.3">
      <c r="A177" s="174"/>
      <c r="B177" s="174"/>
      <c r="C177" s="174"/>
      <c r="D177" s="174"/>
      <c r="E177" s="174"/>
      <c r="F177" s="174"/>
      <c r="G177" s="174"/>
      <c r="H177" s="174"/>
      <c r="I177" s="174"/>
      <c r="J177" s="174"/>
    </row>
    <row r="178" spans="1:10" x14ac:dyDescent="0.3">
      <c r="A178" s="174"/>
      <c r="B178" s="174"/>
      <c r="C178" s="174"/>
      <c r="D178" s="174"/>
      <c r="E178" s="174"/>
      <c r="F178" s="174"/>
      <c r="G178" s="174"/>
      <c r="H178" s="174"/>
      <c r="I178" s="174"/>
      <c r="J178" s="174"/>
    </row>
    <row r="179" spans="1:10" x14ac:dyDescent="0.3">
      <c r="A179" s="174"/>
      <c r="B179" s="174"/>
      <c r="C179" s="174"/>
      <c r="D179" s="174"/>
      <c r="E179" s="174"/>
      <c r="F179" s="174"/>
      <c r="G179" s="174"/>
      <c r="H179" s="174"/>
      <c r="I179" s="174"/>
      <c r="J179" s="174"/>
    </row>
    <row r="180" spans="1:10" x14ac:dyDescent="0.3">
      <c r="A180" s="174"/>
      <c r="B180" s="174"/>
      <c r="C180" s="174"/>
      <c r="D180" s="174"/>
      <c r="E180" s="174"/>
      <c r="F180" s="174"/>
      <c r="G180" s="174"/>
      <c r="H180" s="174"/>
      <c r="I180" s="174"/>
      <c r="J180" s="174"/>
    </row>
    <row r="181" spans="1:10" x14ac:dyDescent="0.3">
      <c r="A181" s="174"/>
      <c r="B181" s="174"/>
      <c r="C181" s="174"/>
      <c r="D181" s="174"/>
      <c r="E181" s="174"/>
      <c r="F181" s="174"/>
      <c r="G181" s="174"/>
      <c r="H181" s="174"/>
      <c r="I181" s="174"/>
      <c r="J181" s="174"/>
    </row>
    <row r="182" spans="1:10" x14ac:dyDescent="0.3">
      <c r="A182" s="174"/>
      <c r="B182" s="174"/>
      <c r="C182" s="174"/>
      <c r="D182" s="174"/>
      <c r="E182" s="174"/>
      <c r="F182" s="174"/>
      <c r="G182" s="174"/>
      <c r="H182" s="174"/>
      <c r="I182" s="174"/>
      <c r="J182" s="174"/>
    </row>
    <row r="183" spans="1:10" x14ac:dyDescent="0.3">
      <c r="A183" s="174"/>
      <c r="B183" s="174"/>
      <c r="C183" s="174"/>
      <c r="D183" s="174"/>
      <c r="E183" s="174"/>
      <c r="F183" s="174"/>
      <c r="G183" s="174"/>
      <c r="H183" s="174"/>
      <c r="I183" s="174"/>
      <c r="J183" s="174"/>
    </row>
    <row r="184" spans="1:10" x14ac:dyDescent="0.3">
      <c r="A184" s="174"/>
      <c r="B184" s="174"/>
      <c r="C184" s="174"/>
      <c r="D184" s="174"/>
      <c r="E184" s="174"/>
      <c r="F184" s="174"/>
      <c r="G184" s="174"/>
      <c r="H184" s="174"/>
      <c r="I184" s="174"/>
      <c r="J184" s="174"/>
    </row>
    <row r="185" spans="1:10" x14ac:dyDescent="0.3">
      <c r="A185" s="174"/>
      <c r="B185" s="174"/>
      <c r="C185" s="174"/>
      <c r="D185" s="174"/>
      <c r="E185" s="174"/>
      <c r="F185" s="174"/>
      <c r="G185" s="174"/>
      <c r="H185" s="174"/>
      <c r="I185" s="174"/>
      <c r="J185" s="174"/>
    </row>
    <row r="186" spans="1:10" x14ac:dyDescent="0.3">
      <c r="A186" s="174"/>
      <c r="B186" s="174"/>
      <c r="C186" s="174"/>
      <c r="D186" s="174"/>
      <c r="E186" s="174"/>
      <c r="F186" s="174"/>
      <c r="G186" s="174"/>
      <c r="H186" s="174"/>
      <c r="I186" s="174"/>
      <c r="J186" s="174"/>
    </row>
    <row r="187" spans="1:10" x14ac:dyDescent="0.3">
      <c r="A187" s="174"/>
      <c r="B187" s="174"/>
      <c r="C187" s="174"/>
      <c r="D187" s="174"/>
      <c r="E187" s="174"/>
      <c r="F187" s="174"/>
      <c r="G187" s="174"/>
      <c r="H187" s="174"/>
      <c r="I187" s="174"/>
      <c r="J187" s="174"/>
    </row>
    <row r="188" spans="1:10" x14ac:dyDescent="0.3">
      <c r="A188" s="174"/>
      <c r="B188" s="174"/>
      <c r="C188" s="174"/>
      <c r="D188" s="174"/>
      <c r="E188" s="174"/>
      <c r="F188" s="174"/>
      <c r="G188" s="174"/>
      <c r="H188" s="174"/>
      <c r="I188" s="174"/>
      <c r="J188" s="174"/>
    </row>
    <row r="189" spans="1:10" x14ac:dyDescent="0.3">
      <c r="A189" s="174"/>
      <c r="B189" s="174"/>
      <c r="C189" s="174"/>
      <c r="D189" s="174"/>
      <c r="E189" s="174"/>
      <c r="F189" s="174"/>
      <c r="G189" s="174"/>
      <c r="H189" s="174"/>
      <c r="I189" s="174"/>
      <c r="J189" s="174"/>
    </row>
    <row r="190" spans="1:10" x14ac:dyDescent="0.3">
      <c r="A190" s="174"/>
      <c r="B190" s="174"/>
      <c r="C190" s="174"/>
      <c r="D190" s="174"/>
      <c r="E190" s="174"/>
      <c r="F190" s="174"/>
      <c r="G190" s="174"/>
      <c r="H190" s="174"/>
      <c r="I190" s="174"/>
      <c r="J190" s="174"/>
    </row>
    <row r="191" spans="1:10" x14ac:dyDescent="0.3">
      <c r="A191" s="174"/>
      <c r="B191" s="174"/>
      <c r="C191" s="174"/>
      <c r="D191" s="174"/>
      <c r="E191" s="174"/>
      <c r="F191" s="174"/>
      <c r="G191" s="174"/>
      <c r="H191" s="174"/>
      <c r="I191" s="174"/>
      <c r="J191" s="174"/>
    </row>
    <row r="192" spans="1:10" x14ac:dyDescent="0.3">
      <c r="A192" s="174"/>
      <c r="B192" s="174"/>
      <c r="C192" s="174"/>
      <c r="D192" s="174"/>
      <c r="E192" s="174"/>
      <c r="F192" s="174"/>
      <c r="G192" s="174"/>
      <c r="H192" s="174"/>
      <c r="I192" s="174"/>
      <c r="J192" s="174"/>
    </row>
    <row r="193" spans="1:10" x14ac:dyDescent="0.3">
      <c r="A193" s="174"/>
      <c r="B193" s="174"/>
      <c r="C193" s="174"/>
      <c r="D193" s="174"/>
      <c r="E193" s="174"/>
      <c r="F193" s="174"/>
      <c r="G193" s="174"/>
      <c r="H193" s="174"/>
      <c r="I193" s="174"/>
      <c r="J193" s="174"/>
    </row>
    <row r="194" spans="1:10" x14ac:dyDescent="0.3">
      <c r="A194" s="174"/>
      <c r="B194" s="174"/>
      <c r="C194" s="174"/>
      <c r="D194" s="174"/>
      <c r="E194" s="174"/>
      <c r="F194" s="174"/>
      <c r="G194" s="174"/>
      <c r="H194" s="174"/>
      <c r="I194" s="174"/>
      <c r="J194" s="174"/>
    </row>
    <row r="195" spans="1:10" x14ac:dyDescent="0.3">
      <c r="A195" s="174"/>
      <c r="B195" s="174"/>
      <c r="C195" s="174"/>
      <c r="D195" s="174"/>
      <c r="E195" s="174"/>
      <c r="F195" s="174"/>
      <c r="G195" s="174"/>
      <c r="H195" s="174"/>
      <c r="I195" s="174"/>
      <c r="J195" s="174"/>
    </row>
    <row r="196" spans="1:10" x14ac:dyDescent="0.3">
      <c r="A196" s="174"/>
      <c r="B196" s="174"/>
      <c r="C196" s="174"/>
      <c r="D196" s="174"/>
      <c r="E196" s="174"/>
      <c r="F196" s="174"/>
      <c r="G196" s="174"/>
      <c r="H196" s="174"/>
      <c r="I196" s="174"/>
      <c r="J196" s="174"/>
    </row>
    <row r="197" spans="1:10" x14ac:dyDescent="0.3">
      <c r="A197" s="174"/>
      <c r="B197" s="174"/>
      <c r="C197" s="174"/>
      <c r="D197" s="174"/>
      <c r="E197" s="174"/>
      <c r="F197" s="174"/>
      <c r="G197" s="174"/>
      <c r="H197" s="174"/>
      <c r="I197" s="174"/>
      <c r="J197" s="174"/>
    </row>
    <row r="198" spans="1:10" x14ac:dyDescent="0.3">
      <c r="A198" s="174"/>
      <c r="B198" s="174"/>
      <c r="C198" s="174"/>
      <c r="D198" s="174"/>
      <c r="E198" s="174"/>
      <c r="F198" s="174"/>
      <c r="G198" s="174"/>
      <c r="H198" s="174"/>
      <c r="I198" s="174"/>
      <c r="J198" s="174"/>
    </row>
    <row r="199" spans="1:10" x14ac:dyDescent="0.3">
      <c r="A199" s="174"/>
      <c r="B199" s="174"/>
      <c r="C199" s="174"/>
      <c r="D199" s="174"/>
      <c r="E199" s="174"/>
      <c r="F199" s="174"/>
      <c r="G199" s="174"/>
      <c r="H199" s="174"/>
      <c r="I199" s="174"/>
      <c r="J199" s="174"/>
    </row>
    <row r="200" spans="1:10" x14ac:dyDescent="0.3">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heetViews>
  <sheetFormatPr defaultColWidth="9" defaultRowHeight="19.8" x14ac:dyDescent="0.3"/>
  <cols>
    <col min="1" max="1" width="13" style="1077" customWidth="1"/>
    <col min="2" max="3" width="11.88671875" style="1077" customWidth="1"/>
    <col min="4" max="4" width="8.44140625" style="1077" customWidth="1"/>
    <col min="5" max="5" width="23.88671875" style="1077" customWidth="1"/>
    <col min="6" max="7" width="10.77734375" style="1077" customWidth="1"/>
    <col min="8" max="8" width="17.77734375" style="1077" customWidth="1"/>
    <col min="9" max="9" width="5.44140625" style="1077" customWidth="1"/>
    <col min="10" max="15" width="9" style="1077" customWidth="1"/>
    <col min="16" max="20" width="8.77734375" style="1077" customWidth="1"/>
    <col min="21" max="256" width="9" style="1077"/>
    <col min="257" max="257" width="13" style="1077" customWidth="1"/>
    <col min="258" max="259" width="11.88671875" style="1077" customWidth="1"/>
    <col min="260" max="260" width="8.44140625" style="1077" customWidth="1"/>
    <col min="261" max="261" width="23.88671875" style="1077" customWidth="1"/>
    <col min="262" max="263" width="10.77734375" style="1077" customWidth="1"/>
    <col min="264" max="264" width="17.77734375" style="1077" customWidth="1"/>
    <col min="265" max="265" width="5.44140625" style="1077" customWidth="1"/>
    <col min="266" max="271" width="9" style="1077"/>
    <col min="272" max="276" width="8.77734375" style="1077" customWidth="1"/>
    <col min="277" max="512" width="9" style="1077"/>
    <col min="513" max="513" width="13" style="1077" customWidth="1"/>
    <col min="514" max="515" width="11.88671875" style="1077" customWidth="1"/>
    <col min="516" max="516" width="8.44140625" style="1077" customWidth="1"/>
    <col min="517" max="517" width="23.88671875" style="1077" customWidth="1"/>
    <col min="518" max="519" width="10.77734375" style="1077" customWidth="1"/>
    <col min="520" max="520" width="17.77734375" style="1077" customWidth="1"/>
    <col min="521" max="521" width="5.44140625" style="1077" customWidth="1"/>
    <col min="522" max="527" width="9" style="1077"/>
    <col min="528" max="532" width="8.77734375" style="1077" customWidth="1"/>
    <col min="533" max="768" width="9" style="1077"/>
    <col min="769" max="769" width="13" style="1077" customWidth="1"/>
    <col min="770" max="771" width="11.88671875" style="1077" customWidth="1"/>
    <col min="772" max="772" width="8.44140625" style="1077" customWidth="1"/>
    <col min="773" max="773" width="23.88671875" style="1077" customWidth="1"/>
    <col min="774" max="775" width="10.77734375" style="1077" customWidth="1"/>
    <col min="776" max="776" width="17.77734375" style="1077" customWidth="1"/>
    <col min="777" max="777" width="5.44140625" style="1077" customWidth="1"/>
    <col min="778" max="783" width="9" style="1077"/>
    <col min="784" max="788" width="8.77734375" style="1077" customWidth="1"/>
    <col min="789" max="1024" width="9" style="1077"/>
    <col min="1025" max="1025" width="13" style="1077" customWidth="1"/>
    <col min="1026" max="1027" width="11.88671875" style="1077" customWidth="1"/>
    <col min="1028" max="1028" width="8.44140625" style="1077" customWidth="1"/>
    <col min="1029" max="1029" width="23.88671875" style="1077" customWidth="1"/>
    <col min="1030" max="1031" width="10.77734375" style="1077" customWidth="1"/>
    <col min="1032" max="1032" width="17.77734375" style="1077" customWidth="1"/>
    <col min="1033" max="1033" width="5.44140625" style="1077" customWidth="1"/>
    <col min="1034" max="1039" width="9" style="1077"/>
    <col min="1040" max="1044" width="8.77734375" style="1077" customWidth="1"/>
    <col min="1045" max="1280" width="9" style="1077"/>
    <col min="1281" max="1281" width="13" style="1077" customWidth="1"/>
    <col min="1282" max="1283" width="11.88671875" style="1077" customWidth="1"/>
    <col min="1284" max="1284" width="8.44140625" style="1077" customWidth="1"/>
    <col min="1285" max="1285" width="23.88671875" style="1077" customWidth="1"/>
    <col min="1286" max="1287" width="10.77734375" style="1077" customWidth="1"/>
    <col min="1288" max="1288" width="17.77734375" style="1077" customWidth="1"/>
    <col min="1289" max="1289" width="5.44140625" style="1077" customWidth="1"/>
    <col min="1290" max="1295" width="9" style="1077"/>
    <col min="1296" max="1300" width="8.77734375" style="1077" customWidth="1"/>
    <col min="1301" max="1536" width="9" style="1077"/>
    <col min="1537" max="1537" width="13" style="1077" customWidth="1"/>
    <col min="1538" max="1539" width="11.88671875" style="1077" customWidth="1"/>
    <col min="1540" max="1540" width="8.44140625" style="1077" customWidth="1"/>
    <col min="1541" max="1541" width="23.88671875" style="1077" customWidth="1"/>
    <col min="1542" max="1543" width="10.77734375" style="1077" customWidth="1"/>
    <col min="1544" max="1544" width="17.77734375" style="1077" customWidth="1"/>
    <col min="1545" max="1545" width="5.44140625" style="1077" customWidth="1"/>
    <col min="1546" max="1551" width="9" style="1077"/>
    <col min="1552" max="1556" width="8.77734375" style="1077" customWidth="1"/>
    <col min="1557" max="1792" width="9" style="1077"/>
    <col min="1793" max="1793" width="13" style="1077" customWidth="1"/>
    <col min="1794" max="1795" width="11.88671875" style="1077" customWidth="1"/>
    <col min="1796" max="1796" width="8.44140625" style="1077" customWidth="1"/>
    <col min="1797" max="1797" width="23.88671875" style="1077" customWidth="1"/>
    <col min="1798" max="1799" width="10.77734375" style="1077" customWidth="1"/>
    <col min="1800" max="1800" width="17.77734375" style="1077" customWidth="1"/>
    <col min="1801" max="1801" width="5.44140625" style="1077" customWidth="1"/>
    <col min="1802" max="1807" width="9" style="1077"/>
    <col min="1808" max="1812" width="8.77734375" style="1077" customWidth="1"/>
    <col min="1813" max="2048" width="9" style="1077"/>
    <col min="2049" max="2049" width="13" style="1077" customWidth="1"/>
    <col min="2050" max="2051" width="11.88671875" style="1077" customWidth="1"/>
    <col min="2052" max="2052" width="8.44140625" style="1077" customWidth="1"/>
    <col min="2053" max="2053" width="23.88671875" style="1077" customWidth="1"/>
    <col min="2054" max="2055" width="10.77734375" style="1077" customWidth="1"/>
    <col min="2056" max="2056" width="17.77734375" style="1077" customWidth="1"/>
    <col min="2057" max="2057" width="5.44140625" style="1077" customWidth="1"/>
    <col min="2058" max="2063" width="9" style="1077"/>
    <col min="2064" max="2068" width="8.77734375" style="1077" customWidth="1"/>
    <col min="2069" max="2304" width="9" style="1077"/>
    <col min="2305" max="2305" width="13" style="1077" customWidth="1"/>
    <col min="2306" max="2307" width="11.88671875" style="1077" customWidth="1"/>
    <col min="2308" max="2308" width="8.44140625" style="1077" customWidth="1"/>
    <col min="2309" max="2309" width="23.88671875" style="1077" customWidth="1"/>
    <col min="2310" max="2311" width="10.77734375" style="1077" customWidth="1"/>
    <col min="2312" max="2312" width="17.77734375" style="1077" customWidth="1"/>
    <col min="2313" max="2313" width="5.44140625" style="1077" customWidth="1"/>
    <col min="2314" max="2319" width="9" style="1077"/>
    <col min="2320" max="2324" width="8.77734375" style="1077" customWidth="1"/>
    <col min="2325" max="2560" width="9" style="1077"/>
    <col min="2561" max="2561" width="13" style="1077" customWidth="1"/>
    <col min="2562" max="2563" width="11.88671875" style="1077" customWidth="1"/>
    <col min="2564" max="2564" width="8.44140625" style="1077" customWidth="1"/>
    <col min="2565" max="2565" width="23.88671875" style="1077" customWidth="1"/>
    <col min="2566" max="2567" width="10.77734375" style="1077" customWidth="1"/>
    <col min="2568" max="2568" width="17.77734375" style="1077" customWidth="1"/>
    <col min="2569" max="2569" width="5.44140625" style="1077" customWidth="1"/>
    <col min="2570" max="2575" width="9" style="1077"/>
    <col min="2576" max="2580" width="8.77734375" style="1077" customWidth="1"/>
    <col min="2581" max="2816" width="9" style="1077"/>
    <col min="2817" max="2817" width="13" style="1077" customWidth="1"/>
    <col min="2818" max="2819" width="11.88671875" style="1077" customWidth="1"/>
    <col min="2820" max="2820" width="8.44140625" style="1077" customWidth="1"/>
    <col min="2821" max="2821" width="23.88671875" style="1077" customWidth="1"/>
    <col min="2822" max="2823" width="10.77734375" style="1077" customWidth="1"/>
    <col min="2824" max="2824" width="17.77734375" style="1077" customWidth="1"/>
    <col min="2825" max="2825" width="5.44140625" style="1077" customWidth="1"/>
    <col min="2826" max="2831" width="9" style="1077"/>
    <col min="2832" max="2836" width="8.77734375" style="1077" customWidth="1"/>
    <col min="2837" max="3072" width="9" style="1077"/>
    <col min="3073" max="3073" width="13" style="1077" customWidth="1"/>
    <col min="3074" max="3075" width="11.88671875" style="1077" customWidth="1"/>
    <col min="3076" max="3076" width="8.44140625" style="1077" customWidth="1"/>
    <col min="3077" max="3077" width="23.88671875" style="1077" customWidth="1"/>
    <col min="3078" max="3079" width="10.77734375" style="1077" customWidth="1"/>
    <col min="3080" max="3080" width="17.77734375" style="1077" customWidth="1"/>
    <col min="3081" max="3081" width="5.44140625" style="1077" customWidth="1"/>
    <col min="3082" max="3087" width="9" style="1077"/>
    <col min="3088" max="3092" width="8.77734375" style="1077" customWidth="1"/>
    <col min="3093" max="3328" width="9" style="1077"/>
    <col min="3329" max="3329" width="13" style="1077" customWidth="1"/>
    <col min="3330" max="3331" width="11.88671875" style="1077" customWidth="1"/>
    <col min="3332" max="3332" width="8.44140625" style="1077" customWidth="1"/>
    <col min="3333" max="3333" width="23.88671875" style="1077" customWidth="1"/>
    <col min="3334" max="3335" width="10.77734375" style="1077" customWidth="1"/>
    <col min="3336" max="3336" width="17.77734375" style="1077" customWidth="1"/>
    <col min="3337" max="3337" width="5.44140625" style="1077" customWidth="1"/>
    <col min="3338" max="3343" width="9" style="1077"/>
    <col min="3344" max="3348" width="8.77734375" style="1077" customWidth="1"/>
    <col min="3349" max="3584" width="9" style="1077"/>
    <col min="3585" max="3585" width="13" style="1077" customWidth="1"/>
    <col min="3586" max="3587" width="11.88671875" style="1077" customWidth="1"/>
    <col min="3588" max="3588" width="8.44140625" style="1077" customWidth="1"/>
    <col min="3589" max="3589" width="23.88671875" style="1077" customWidth="1"/>
    <col min="3590" max="3591" width="10.77734375" style="1077" customWidth="1"/>
    <col min="3592" max="3592" width="17.77734375" style="1077" customWidth="1"/>
    <col min="3593" max="3593" width="5.44140625" style="1077" customWidth="1"/>
    <col min="3594" max="3599" width="9" style="1077"/>
    <col min="3600" max="3604" width="8.77734375" style="1077" customWidth="1"/>
    <col min="3605" max="3840" width="9" style="1077"/>
    <col min="3841" max="3841" width="13" style="1077" customWidth="1"/>
    <col min="3842" max="3843" width="11.88671875" style="1077" customWidth="1"/>
    <col min="3844" max="3844" width="8.44140625" style="1077" customWidth="1"/>
    <col min="3845" max="3845" width="23.88671875" style="1077" customWidth="1"/>
    <col min="3846" max="3847" width="10.77734375" style="1077" customWidth="1"/>
    <col min="3848" max="3848" width="17.77734375" style="1077" customWidth="1"/>
    <col min="3849" max="3849" width="5.44140625" style="1077" customWidth="1"/>
    <col min="3850" max="3855" width="9" style="1077"/>
    <col min="3856" max="3860" width="8.77734375" style="1077" customWidth="1"/>
    <col min="3861" max="4096" width="9" style="1077"/>
    <col min="4097" max="4097" width="13" style="1077" customWidth="1"/>
    <col min="4098" max="4099" width="11.88671875" style="1077" customWidth="1"/>
    <col min="4100" max="4100" width="8.44140625" style="1077" customWidth="1"/>
    <col min="4101" max="4101" width="23.88671875" style="1077" customWidth="1"/>
    <col min="4102" max="4103" width="10.77734375" style="1077" customWidth="1"/>
    <col min="4104" max="4104" width="17.77734375" style="1077" customWidth="1"/>
    <col min="4105" max="4105" width="5.44140625" style="1077" customWidth="1"/>
    <col min="4106" max="4111" width="9" style="1077"/>
    <col min="4112" max="4116" width="8.77734375" style="1077" customWidth="1"/>
    <col min="4117" max="4352" width="9" style="1077"/>
    <col min="4353" max="4353" width="13" style="1077" customWidth="1"/>
    <col min="4354" max="4355" width="11.88671875" style="1077" customWidth="1"/>
    <col min="4356" max="4356" width="8.44140625" style="1077" customWidth="1"/>
    <col min="4357" max="4357" width="23.88671875" style="1077" customWidth="1"/>
    <col min="4358" max="4359" width="10.77734375" style="1077" customWidth="1"/>
    <col min="4360" max="4360" width="17.77734375" style="1077" customWidth="1"/>
    <col min="4361" max="4361" width="5.44140625" style="1077" customWidth="1"/>
    <col min="4362" max="4367" width="9" style="1077"/>
    <col min="4368" max="4372" width="8.77734375" style="1077" customWidth="1"/>
    <col min="4373" max="4608" width="9" style="1077"/>
    <col min="4609" max="4609" width="13" style="1077" customWidth="1"/>
    <col min="4610" max="4611" width="11.88671875" style="1077" customWidth="1"/>
    <col min="4612" max="4612" width="8.44140625" style="1077" customWidth="1"/>
    <col min="4613" max="4613" width="23.88671875" style="1077" customWidth="1"/>
    <col min="4614" max="4615" width="10.77734375" style="1077" customWidth="1"/>
    <col min="4616" max="4616" width="17.77734375" style="1077" customWidth="1"/>
    <col min="4617" max="4617" width="5.44140625" style="1077" customWidth="1"/>
    <col min="4618" max="4623" width="9" style="1077"/>
    <col min="4624" max="4628" width="8.77734375" style="1077" customWidth="1"/>
    <col min="4629" max="4864" width="9" style="1077"/>
    <col min="4865" max="4865" width="13" style="1077" customWidth="1"/>
    <col min="4866" max="4867" width="11.88671875" style="1077" customWidth="1"/>
    <col min="4868" max="4868" width="8.44140625" style="1077" customWidth="1"/>
    <col min="4869" max="4869" width="23.88671875" style="1077" customWidth="1"/>
    <col min="4870" max="4871" width="10.77734375" style="1077" customWidth="1"/>
    <col min="4872" max="4872" width="17.77734375" style="1077" customWidth="1"/>
    <col min="4873" max="4873" width="5.44140625" style="1077" customWidth="1"/>
    <col min="4874" max="4879" width="9" style="1077"/>
    <col min="4880" max="4884" width="8.77734375" style="1077" customWidth="1"/>
    <col min="4885" max="5120" width="9" style="1077"/>
    <col min="5121" max="5121" width="13" style="1077" customWidth="1"/>
    <col min="5122" max="5123" width="11.88671875" style="1077" customWidth="1"/>
    <col min="5124" max="5124" width="8.44140625" style="1077" customWidth="1"/>
    <col min="5125" max="5125" width="23.88671875" style="1077" customWidth="1"/>
    <col min="5126" max="5127" width="10.77734375" style="1077" customWidth="1"/>
    <col min="5128" max="5128" width="17.77734375" style="1077" customWidth="1"/>
    <col min="5129" max="5129" width="5.44140625" style="1077" customWidth="1"/>
    <col min="5130" max="5135" width="9" style="1077"/>
    <col min="5136" max="5140" width="8.77734375" style="1077" customWidth="1"/>
    <col min="5141" max="5376" width="9" style="1077"/>
    <col min="5377" max="5377" width="13" style="1077" customWidth="1"/>
    <col min="5378" max="5379" width="11.88671875" style="1077" customWidth="1"/>
    <col min="5380" max="5380" width="8.44140625" style="1077" customWidth="1"/>
    <col min="5381" max="5381" width="23.88671875" style="1077" customWidth="1"/>
    <col min="5382" max="5383" width="10.77734375" style="1077" customWidth="1"/>
    <col min="5384" max="5384" width="17.77734375" style="1077" customWidth="1"/>
    <col min="5385" max="5385" width="5.44140625" style="1077" customWidth="1"/>
    <col min="5386" max="5391" width="9" style="1077"/>
    <col min="5392" max="5396" width="8.77734375" style="1077" customWidth="1"/>
    <col min="5397" max="5632" width="9" style="1077"/>
    <col min="5633" max="5633" width="13" style="1077" customWidth="1"/>
    <col min="5634" max="5635" width="11.88671875" style="1077" customWidth="1"/>
    <col min="5636" max="5636" width="8.44140625" style="1077" customWidth="1"/>
    <col min="5637" max="5637" width="23.88671875" style="1077" customWidth="1"/>
    <col min="5638" max="5639" width="10.77734375" style="1077" customWidth="1"/>
    <col min="5640" max="5640" width="17.77734375" style="1077" customWidth="1"/>
    <col min="5641" max="5641" width="5.44140625" style="1077" customWidth="1"/>
    <col min="5642" max="5647" width="9" style="1077"/>
    <col min="5648" max="5652" width="8.77734375" style="1077" customWidth="1"/>
    <col min="5653" max="5888" width="9" style="1077"/>
    <col min="5889" max="5889" width="13" style="1077" customWidth="1"/>
    <col min="5890" max="5891" width="11.88671875" style="1077" customWidth="1"/>
    <col min="5892" max="5892" width="8.44140625" style="1077" customWidth="1"/>
    <col min="5893" max="5893" width="23.88671875" style="1077" customWidth="1"/>
    <col min="5894" max="5895" width="10.77734375" style="1077" customWidth="1"/>
    <col min="5896" max="5896" width="17.77734375" style="1077" customWidth="1"/>
    <col min="5897" max="5897" width="5.44140625" style="1077" customWidth="1"/>
    <col min="5898" max="5903" width="9" style="1077"/>
    <col min="5904" max="5908" width="8.77734375" style="1077" customWidth="1"/>
    <col min="5909" max="6144" width="9" style="1077"/>
    <col min="6145" max="6145" width="13" style="1077" customWidth="1"/>
    <col min="6146" max="6147" width="11.88671875" style="1077" customWidth="1"/>
    <col min="6148" max="6148" width="8.44140625" style="1077" customWidth="1"/>
    <col min="6149" max="6149" width="23.88671875" style="1077" customWidth="1"/>
    <col min="6150" max="6151" width="10.77734375" style="1077" customWidth="1"/>
    <col min="6152" max="6152" width="17.77734375" style="1077" customWidth="1"/>
    <col min="6153" max="6153" width="5.44140625" style="1077" customWidth="1"/>
    <col min="6154" max="6159" width="9" style="1077"/>
    <col min="6160" max="6164" width="8.77734375" style="1077" customWidth="1"/>
    <col min="6165" max="6400" width="9" style="1077"/>
    <col min="6401" max="6401" width="13" style="1077" customWidth="1"/>
    <col min="6402" max="6403" width="11.88671875" style="1077" customWidth="1"/>
    <col min="6404" max="6404" width="8.44140625" style="1077" customWidth="1"/>
    <col min="6405" max="6405" width="23.88671875" style="1077" customWidth="1"/>
    <col min="6406" max="6407" width="10.77734375" style="1077" customWidth="1"/>
    <col min="6408" max="6408" width="17.77734375" style="1077" customWidth="1"/>
    <col min="6409" max="6409" width="5.44140625" style="1077" customWidth="1"/>
    <col min="6410" max="6415" width="9" style="1077"/>
    <col min="6416" max="6420" width="8.77734375" style="1077" customWidth="1"/>
    <col min="6421" max="6656" width="9" style="1077"/>
    <col min="6657" max="6657" width="13" style="1077" customWidth="1"/>
    <col min="6658" max="6659" width="11.88671875" style="1077" customWidth="1"/>
    <col min="6660" max="6660" width="8.44140625" style="1077" customWidth="1"/>
    <col min="6661" max="6661" width="23.88671875" style="1077" customWidth="1"/>
    <col min="6662" max="6663" width="10.77734375" style="1077" customWidth="1"/>
    <col min="6664" max="6664" width="17.77734375" style="1077" customWidth="1"/>
    <col min="6665" max="6665" width="5.44140625" style="1077" customWidth="1"/>
    <col min="6666" max="6671" width="9" style="1077"/>
    <col min="6672" max="6676" width="8.77734375" style="1077" customWidth="1"/>
    <col min="6677" max="6912" width="9" style="1077"/>
    <col min="6913" max="6913" width="13" style="1077" customWidth="1"/>
    <col min="6914" max="6915" width="11.88671875" style="1077" customWidth="1"/>
    <col min="6916" max="6916" width="8.44140625" style="1077" customWidth="1"/>
    <col min="6917" max="6917" width="23.88671875" style="1077" customWidth="1"/>
    <col min="6918" max="6919" width="10.77734375" style="1077" customWidth="1"/>
    <col min="6920" max="6920" width="17.77734375" style="1077" customWidth="1"/>
    <col min="6921" max="6921" width="5.44140625" style="1077" customWidth="1"/>
    <col min="6922" max="6927" width="9" style="1077"/>
    <col min="6928" max="6932" width="8.77734375" style="1077" customWidth="1"/>
    <col min="6933" max="7168" width="9" style="1077"/>
    <col min="7169" max="7169" width="13" style="1077" customWidth="1"/>
    <col min="7170" max="7171" width="11.88671875" style="1077" customWidth="1"/>
    <col min="7172" max="7172" width="8.44140625" style="1077" customWidth="1"/>
    <col min="7173" max="7173" width="23.88671875" style="1077" customWidth="1"/>
    <col min="7174" max="7175" width="10.77734375" style="1077" customWidth="1"/>
    <col min="7176" max="7176" width="17.77734375" style="1077" customWidth="1"/>
    <col min="7177" max="7177" width="5.44140625" style="1077" customWidth="1"/>
    <col min="7178" max="7183" width="9" style="1077"/>
    <col min="7184" max="7188" width="8.77734375" style="1077" customWidth="1"/>
    <col min="7189" max="7424" width="9" style="1077"/>
    <col min="7425" max="7425" width="13" style="1077" customWidth="1"/>
    <col min="7426" max="7427" width="11.88671875" style="1077" customWidth="1"/>
    <col min="7428" max="7428" width="8.44140625" style="1077" customWidth="1"/>
    <col min="7429" max="7429" width="23.88671875" style="1077" customWidth="1"/>
    <col min="7430" max="7431" width="10.77734375" style="1077" customWidth="1"/>
    <col min="7432" max="7432" width="17.77734375" style="1077" customWidth="1"/>
    <col min="7433" max="7433" width="5.44140625" style="1077" customWidth="1"/>
    <col min="7434" max="7439" width="9" style="1077"/>
    <col min="7440" max="7444" width="8.77734375" style="1077" customWidth="1"/>
    <col min="7445" max="7680" width="9" style="1077"/>
    <col min="7681" max="7681" width="13" style="1077" customWidth="1"/>
    <col min="7682" max="7683" width="11.88671875" style="1077" customWidth="1"/>
    <col min="7684" max="7684" width="8.44140625" style="1077" customWidth="1"/>
    <col min="7685" max="7685" width="23.88671875" style="1077" customWidth="1"/>
    <col min="7686" max="7687" width="10.77734375" style="1077" customWidth="1"/>
    <col min="7688" max="7688" width="17.77734375" style="1077" customWidth="1"/>
    <col min="7689" max="7689" width="5.44140625" style="1077" customWidth="1"/>
    <col min="7690" max="7695" width="9" style="1077"/>
    <col min="7696" max="7700" width="8.77734375" style="1077" customWidth="1"/>
    <col min="7701" max="7936" width="9" style="1077"/>
    <col min="7937" max="7937" width="13" style="1077" customWidth="1"/>
    <col min="7938" max="7939" width="11.88671875" style="1077" customWidth="1"/>
    <col min="7940" max="7940" width="8.44140625" style="1077" customWidth="1"/>
    <col min="7941" max="7941" width="23.88671875" style="1077" customWidth="1"/>
    <col min="7942" max="7943" width="10.77734375" style="1077" customWidth="1"/>
    <col min="7944" max="7944" width="17.77734375" style="1077" customWidth="1"/>
    <col min="7945" max="7945" width="5.44140625" style="1077" customWidth="1"/>
    <col min="7946" max="7951" width="9" style="1077"/>
    <col min="7952" max="7956" width="8.77734375" style="1077" customWidth="1"/>
    <col min="7957" max="8192" width="9" style="1077"/>
    <col min="8193" max="8193" width="13" style="1077" customWidth="1"/>
    <col min="8194" max="8195" width="11.88671875" style="1077" customWidth="1"/>
    <col min="8196" max="8196" width="8.44140625" style="1077" customWidth="1"/>
    <col min="8197" max="8197" width="23.88671875" style="1077" customWidth="1"/>
    <col min="8198" max="8199" width="10.77734375" style="1077" customWidth="1"/>
    <col min="8200" max="8200" width="17.77734375" style="1077" customWidth="1"/>
    <col min="8201" max="8201" width="5.44140625" style="1077" customWidth="1"/>
    <col min="8202" max="8207" width="9" style="1077"/>
    <col min="8208" max="8212" width="8.77734375" style="1077" customWidth="1"/>
    <col min="8213" max="8448" width="9" style="1077"/>
    <col min="8449" max="8449" width="13" style="1077" customWidth="1"/>
    <col min="8450" max="8451" width="11.88671875" style="1077" customWidth="1"/>
    <col min="8452" max="8452" width="8.44140625" style="1077" customWidth="1"/>
    <col min="8453" max="8453" width="23.88671875" style="1077" customWidth="1"/>
    <col min="8454" max="8455" width="10.77734375" style="1077" customWidth="1"/>
    <col min="8456" max="8456" width="17.77734375" style="1077" customWidth="1"/>
    <col min="8457" max="8457" width="5.44140625" style="1077" customWidth="1"/>
    <col min="8458" max="8463" width="9" style="1077"/>
    <col min="8464" max="8468" width="8.77734375" style="1077" customWidth="1"/>
    <col min="8469" max="8704" width="9" style="1077"/>
    <col min="8705" max="8705" width="13" style="1077" customWidth="1"/>
    <col min="8706" max="8707" width="11.88671875" style="1077" customWidth="1"/>
    <col min="8708" max="8708" width="8.44140625" style="1077" customWidth="1"/>
    <col min="8709" max="8709" width="23.88671875" style="1077" customWidth="1"/>
    <col min="8710" max="8711" width="10.77734375" style="1077" customWidth="1"/>
    <col min="8712" max="8712" width="17.77734375" style="1077" customWidth="1"/>
    <col min="8713" max="8713" width="5.44140625" style="1077" customWidth="1"/>
    <col min="8714" max="8719" width="9" style="1077"/>
    <col min="8720" max="8724" width="8.77734375" style="1077" customWidth="1"/>
    <col min="8725" max="8960" width="9" style="1077"/>
    <col min="8961" max="8961" width="13" style="1077" customWidth="1"/>
    <col min="8962" max="8963" width="11.88671875" style="1077" customWidth="1"/>
    <col min="8964" max="8964" width="8.44140625" style="1077" customWidth="1"/>
    <col min="8965" max="8965" width="23.88671875" style="1077" customWidth="1"/>
    <col min="8966" max="8967" width="10.77734375" style="1077" customWidth="1"/>
    <col min="8968" max="8968" width="17.77734375" style="1077" customWidth="1"/>
    <col min="8969" max="8969" width="5.44140625" style="1077" customWidth="1"/>
    <col min="8970" max="8975" width="9" style="1077"/>
    <col min="8976" max="8980" width="8.77734375" style="1077" customWidth="1"/>
    <col min="8981" max="9216" width="9" style="1077"/>
    <col min="9217" max="9217" width="13" style="1077" customWidth="1"/>
    <col min="9218" max="9219" width="11.88671875" style="1077" customWidth="1"/>
    <col min="9220" max="9220" width="8.44140625" style="1077" customWidth="1"/>
    <col min="9221" max="9221" width="23.88671875" style="1077" customWidth="1"/>
    <col min="9222" max="9223" width="10.77734375" style="1077" customWidth="1"/>
    <col min="9224" max="9224" width="17.77734375" style="1077" customWidth="1"/>
    <col min="9225" max="9225" width="5.44140625" style="1077" customWidth="1"/>
    <col min="9226" max="9231" width="9" style="1077"/>
    <col min="9232" max="9236" width="8.77734375" style="1077" customWidth="1"/>
    <col min="9237" max="9472" width="9" style="1077"/>
    <col min="9473" max="9473" width="13" style="1077" customWidth="1"/>
    <col min="9474" max="9475" width="11.88671875" style="1077" customWidth="1"/>
    <col min="9476" max="9476" width="8.44140625" style="1077" customWidth="1"/>
    <col min="9477" max="9477" width="23.88671875" style="1077" customWidth="1"/>
    <col min="9478" max="9479" width="10.77734375" style="1077" customWidth="1"/>
    <col min="9480" max="9480" width="17.77734375" style="1077" customWidth="1"/>
    <col min="9481" max="9481" width="5.44140625" style="1077" customWidth="1"/>
    <col min="9482" max="9487" width="9" style="1077"/>
    <col min="9488" max="9492" width="8.77734375" style="1077" customWidth="1"/>
    <col min="9493" max="9728" width="9" style="1077"/>
    <col min="9729" max="9729" width="13" style="1077" customWidth="1"/>
    <col min="9730" max="9731" width="11.88671875" style="1077" customWidth="1"/>
    <col min="9732" max="9732" width="8.44140625" style="1077" customWidth="1"/>
    <col min="9733" max="9733" width="23.88671875" style="1077" customWidth="1"/>
    <col min="9734" max="9735" width="10.77734375" style="1077" customWidth="1"/>
    <col min="9736" max="9736" width="17.77734375" style="1077" customWidth="1"/>
    <col min="9737" max="9737" width="5.44140625" style="1077" customWidth="1"/>
    <col min="9738" max="9743" width="9" style="1077"/>
    <col min="9744" max="9748" width="8.77734375" style="1077" customWidth="1"/>
    <col min="9749" max="9984" width="9" style="1077"/>
    <col min="9985" max="9985" width="13" style="1077" customWidth="1"/>
    <col min="9986" max="9987" width="11.88671875" style="1077" customWidth="1"/>
    <col min="9988" max="9988" width="8.44140625" style="1077" customWidth="1"/>
    <col min="9989" max="9989" width="23.88671875" style="1077" customWidth="1"/>
    <col min="9990" max="9991" width="10.77734375" style="1077" customWidth="1"/>
    <col min="9992" max="9992" width="17.77734375" style="1077" customWidth="1"/>
    <col min="9993" max="9993" width="5.44140625" style="1077" customWidth="1"/>
    <col min="9994" max="9999" width="9" style="1077"/>
    <col min="10000" max="10004" width="8.77734375" style="1077" customWidth="1"/>
    <col min="10005" max="10240" width="9" style="1077"/>
    <col min="10241" max="10241" width="13" style="1077" customWidth="1"/>
    <col min="10242" max="10243" width="11.88671875" style="1077" customWidth="1"/>
    <col min="10244" max="10244" width="8.44140625" style="1077" customWidth="1"/>
    <col min="10245" max="10245" width="23.88671875" style="1077" customWidth="1"/>
    <col min="10246" max="10247" width="10.77734375" style="1077" customWidth="1"/>
    <col min="10248" max="10248" width="17.77734375" style="1077" customWidth="1"/>
    <col min="10249" max="10249" width="5.44140625" style="1077" customWidth="1"/>
    <col min="10250" max="10255" width="9" style="1077"/>
    <col min="10256" max="10260" width="8.77734375" style="1077" customWidth="1"/>
    <col min="10261" max="10496" width="9" style="1077"/>
    <col min="10497" max="10497" width="13" style="1077" customWidth="1"/>
    <col min="10498" max="10499" width="11.88671875" style="1077" customWidth="1"/>
    <col min="10500" max="10500" width="8.44140625" style="1077" customWidth="1"/>
    <col min="10501" max="10501" width="23.88671875" style="1077" customWidth="1"/>
    <col min="10502" max="10503" width="10.77734375" style="1077" customWidth="1"/>
    <col min="10504" max="10504" width="17.77734375" style="1077" customWidth="1"/>
    <col min="10505" max="10505" width="5.44140625" style="1077" customWidth="1"/>
    <col min="10506" max="10511" width="9" style="1077"/>
    <col min="10512" max="10516" width="8.77734375" style="1077" customWidth="1"/>
    <col min="10517" max="10752" width="9" style="1077"/>
    <col min="10753" max="10753" width="13" style="1077" customWidth="1"/>
    <col min="10754" max="10755" width="11.88671875" style="1077" customWidth="1"/>
    <col min="10756" max="10756" width="8.44140625" style="1077" customWidth="1"/>
    <col min="10757" max="10757" width="23.88671875" style="1077" customWidth="1"/>
    <col min="10758" max="10759" width="10.77734375" style="1077" customWidth="1"/>
    <col min="10760" max="10760" width="17.77734375" style="1077" customWidth="1"/>
    <col min="10761" max="10761" width="5.44140625" style="1077" customWidth="1"/>
    <col min="10762" max="10767" width="9" style="1077"/>
    <col min="10768" max="10772" width="8.77734375" style="1077" customWidth="1"/>
    <col min="10773" max="11008" width="9" style="1077"/>
    <col min="11009" max="11009" width="13" style="1077" customWidth="1"/>
    <col min="11010" max="11011" width="11.88671875" style="1077" customWidth="1"/>
    <col min="11012" max="11012" width="8.44140625" style="1077" customWidth="1"/>
    <col min="11013" max="11013" width="23.88671875" style="1077" customWidth="1"/>
    <col min="11014" max="11015" width="10.77734375" style="1077" customWidth="1"/>
    <col min="11016" max="11016" width="17.77734375" style="1077" customWidth="1"/>
    <col min="11017" max="11017" width="5.44140625" style="1077" customWidth="1"/>
    <col min="11018" max="11023" width="9" style="1077"/>
    <col min="11024" max="11028" width="8.77734375" style="1077" customWidth="1"/>
    <col min="11029" max="11264" width="9" style="1077"/>
    <col min="11265" max="11265" width="13" style="1077" customWidth="1"/>
    <col min="11266" max="11267" width="11.88671875" style="1077" customWidth="1"/>
    <col min="11268" max="11268" width="8.44140625" style="1077" customWidth="1"/>
    <col min="11269" max="11269" width="23.88671875" style="1077" customWidth="1"/>
    <col min="11270" max="11271" width="10.77734375" style="1077" customWidth="1"/>
    <col min="11272" max="11272" width="17.77734375" style="1077" customWidth="1"/>
    <col min="11273" max="11273" width="5.44140625" style="1077" customWidth="1"/>
    <col min="11274" max="11279" width="9" style="1077"/>
    <col min="11280" max="11284" width="8.77734375" style="1077" customWidth="1"/>
    <col min="11285" max="11520" width="9" style="1077"/>
    <col min="11521" max="11521" width="13" style="1077" customWidth="1"/>
    <col min="11522" max="11523" width="11.88671875" style="1077" customWidth="1"/>
    <col min="11524" max="11524" width="8.44140625" style="1077" customWidth="1"/>
    <col min="11525" max="11525" width="23.88671875" style="1077" customWidth="1"/>
    <col min="11526" max="11527" width="10.77734375" style="1077" customWidth="1"/>
    <col min="11528" max="11528" width="17.77734375" style="1077" customWidth="1"/>
    <col min="11529" max="11529" width="5.44140625" style="1077" customWidth="1"/>
    <col min="11530" max="11535" width="9" style="1077"/>
    <col min="11536" max="11540" width="8.77734375" style="1077" customWidth="1"/>
    <col min="11541" max="11776" width="9" style="1077"/>
    <col min="11777" max="11777" width="13" style="1077" customWidth="1"/>
    <col min="11778" max="11779" width="11.88671875" style="1077" customWidth="1"/>
    <col min="11780" max="11780" width="8.44140625" style="1077" customWidth="1"/>
    <col min="11781" max="11781" width="23.88671875" style="1077" customWidth="1"/>
    <col min="11782" max="11783" width="10.77734375" style="1077" customWidth="1"/>
    <col min="11784" max="11784" width="17.77734375" style="1077" customWidth="1"/>
    <col min="11785" max="11785" width="5.44140625" style="1077" customWidth="1"/>
    <col min="11786" max="11791" width="9" style="1077"/>
    <col min="11792" max="11796" width="8.77734375" style="1077" customWidth="1"/>
    <col min="11797" max="12032" width="9" style="1077"/>
    <col min="12033" max="12033" width="13" style="1077" customWidth="1"/>
    <col min="12034" max="12035" width="11.88671875" style="1077" customWidth="1"/>
    <col min="12036" max="12036" width="8.44140625" style="1077" customWidth="1"/>
    <col min="12037" max="12037" width="23.88671875" style="1077" customWidth="1"/>
    <col min="12038" max="12039" width="10.77734375" style="1077" customWidth="1"/>
    <col min="12040" max="12040" width="17.77734375" style="1077" customWidth="1"/>
    <col min="12041" max="12041" width="5.44140625" style="1077" customWidth="1"/>
    <col min="12042" max="12047" width="9" style="1077"/>
    <col min="12048" max="12052" width="8.77734375" style="1077" customWidth="1"/>
    <col min="12053" max="12288" width="9" style="1077"/>
    <col min="12289" max="12289" width="13" style="1077" customWidth="1"/>
    <col min="12290" max="12291" width="11.88671875" style="1077" customWidth="1"/>
    <col min="12292" max="12292" width="8.44140625" style="1077" customWidth="1"/>
    <col min="12293" max="12293" width="23.88671875" style="1077" customWidth="1"/>
    <col min="12294" max="12295" width="10.77734375" style="1077" customWidth="1"/>
    <col min="12296" max="12296" width="17.77734375" style="1077" customWidth="1"/>
    <col min="12297" max="12297" width="5.44140625" style="1077" customWidth="1"/>
    <col min="12298" max="12303" width="9" style="1077"/>
    <col min="12304" max="12308" width="8.77734375" style="1077" customWidth="1"/>
    <col min="12309" max="12544" width="9" style="1077"/>
    <col min="12545" max="12545" width="13" style="1077" customWidth="1"/>
    <col min="12546" max="12547" width="11.88671875" style="1077" customWidth="1"/>
    <col min="12548" max="12548" width="8.44140625" style="1077" customWidth="1"/>
    <col min="12549" max="12549" width="23.88671875" style="1077" customWidth="1"/>
    <col min="12550" max="12551" width="10.77734375" style="1077" customWidth="1"/>
    <col min="12552" max="12552" width="17.77734375" style="1077" customWidth="1"/>
    <col min="12553" max="12553" width="5.44140625" style="1077" customWidth="1"/>
    <col min="12554" max="12559" width="9" style="1077"/>
    <col min="12560" max="12564" width="8.77734375" style="1077" customWidth="1"/>
    <col min="12565" max="12800" width="9" style="1077"/>
    <col min="12801" max="12801" width="13" style="1077" customWidth="1"/>
    <col min="12802" max="12803" width="11.88671875" style="1077" customWidth="1"/>
    <col min="12804" max="12804" width="8.44140625" style="1077" customWidth="1"/>
    <col min="12805" max="12805" width="23.88671875" style="1077" customWidth="1"/>
    <col min="12806" max="12807" width="10.77734375" style="1077" customWidth="1"/>
    <col min="12808" max="12808" width="17.77734375" style="1077" customWidth="1"/>
    <col min="12809" max="12809" width="5.44140625" style="1077" customWidth="1"/>
    <col min="12810" max="12815" width="9" style="1077"/>
    <col min="12816" max="12820" width="8.77734375" style="1077" customWidth="1"/>
    <col min="12821" max="13056" width="9" style="1077"/>
    <col min="13057" max="13057" width="13" style="1077" customWidth="1"/>
    <col min="13058" max="13059" width="11.88671875" style="1077" customWidth="1"/>
    <col min="13060" max="13060" width="8.44140625" style="1077" customWidth="1"/>
    <col min="13061" max="13061" width="23.88671875" style="1077" customWidth="1"/>
    <col min="13062" max="13063" width="10.77734375" style="1077" customWidth="1"/>
    <col min="13064" max="13064" width="17.77734375" style="1077" customWidth="1"/>
    <col min="13065" max="13065" width="5.44140625" style="1077" customWidth="1"/>
    <col min="13066" max="13071" width="9" style="1077"/>
    <col min="13072" max="13076" width="8.77734375" style="1077" customWidth="1"/>
    <col min="13077" max="13312" width="9" style="1077"/>
    <col min="13313" max="13313" width="13" style="1077" customWidth="1"/>
    <col min="13314" max="13315" width="11.88671875" style="1077" customWidth="1"/>
    <col min="13316" max="13316" width="8.44140625" style="1077" customWidth="1"/>
    <col min="13317" max="13317" width="23.88671875" style="1077" customWidth="1"/>
    <col min="13318" max="13319" width="10.77734375" style="1077" customWidth="1"/>
    <col min="13320" max="13320" width="17.77734375" style="1077" customWidth="1"/>
    <col min="13321" max="13321" width="5.44140625" style="1077" customWidth="1"/>
    <col min="13322" max="13327" width="9" style="1077"/>
    <col min="13328" max="13332" width="8.77734375" style="1077" customWidth="1"/>
    <col min="13333" max="13568" width="9" style="1077"/>
    <col min="13569" max="13569" width="13" style="1077" customWidth="1"/>
    <col min="13570" max="13571" width="11.88671875" style="1077" customWidth="1"/>
    <col min="13572" max="13572" width="8.44140625" style="1077" customWidth="1"/>
    <col min="13573" max="13573" width="23.88671875" style="1077" customWidth="1"/>
    <col min="13574" max="13575" width="10.77734375" style="1077" customWidth="1"/>
    <col min="13576" max="13576" width="17.77734375" style="1077" customWidth="1"/>
    <col min="13577" max="13577" width="5.44140625" style="1077" customWidth="1"/>
    <col min="13578" max="13583" width="9" style="1077"/>
    <col min="13584" max="13588" width="8.77734375" style="1077" customWidth="1"/>
    <col min="13589" max="13824" width="9" style="1077"/>
    <col min="13825" max="13825" width="13" style="1077" customWidth="1"/>
    <col min="13826" max="13827" width="11.88671875" style="1077" customWidth="1"/>
    <col min="13828" max="13828" width="8.44140625" style="1077" customWidth="1"/>
    <col min="13829" max="13829" width="23.88671875" style="1077" customWidth="1"/>
    <col min="13830" max="13831" width="10.77734375" style="1077" customWidth="1"/>
    <col min="13832" max="13832" width="17.77734375" style="1077" customWidth="1"/>
    <col min="13833" max="13833" width="5.44140625" style="1077" customWidth="1"/>
    <col min="13834" max="13839" width="9" style="1077"/>
    <col min="13840" max="13844" width="8.77734375" style="1077" customWidth="1"/>
    <col min="13845" max="14080" width="9" style="1077"/>
    <col min="14081" max="14081" width="13" style="1077" customWidth="1"/>
    <col min="14082" max="14083" width="11.88671875" style="1077" customWidth="1"/>
    <col min="14084" max="14084" width="8.44140625" style="1077" customWidth="1"/>
    <col min="14085" max="14085" width="23.88671875" style="1077" customWidth="1"/>
    <col min="14086" max="14087" width="10.77734375" style="1077" customWidth="1"/>
    <col min="14088" max="14088" width="17.77734375" style="1077" customWidth="1"/>
    <col min="14089" max="14089" width="5.44140625" style="1077" customWidth="1"/>
    <col min="14090" max="14095" width="9" style="1077"/>
    <col min="14096" max="14100" width="8.77734375" style="1077" customWidth="1"/>
    <col min="14101" max="14336" width="9" style="1077"/>
    <col min="14337" max="14337" width="13" style="1077" customWidth="1"/>
    <col min="14338" max="14339" width="11.88671875" style="1077" customWidth="1"/>
    <col min="14340" max="14340" width="8.44140625" style="1077" customWidth="1"/>
    <col min="14341" max="14341" width="23.88671875" style="1077" customWidth="1"/>
    <col min="14342" max="14343" width="10.77734375" style="1077" customWidth="1"/>
    <col min="14344" max="14344" width="17.77734375" style="1077" customWidth="1"/>
    <col min="14345" max="14345" width="5.44140625" style="1077" customWidth="1"/>
    <col min="14346" max="14351" width="9" style="1077"/>
    <col min="14352" max="14356" width="8.77734375" style="1077" customWidth="1"/>
    <col min="14357" max="14592" width="9" style="1077"/>
    <col min="14593" max="14593" width="13" style="1077" customWidth="1"/>
    <col min="14594" max="14595" width="11.88671875" style="1077" customWidth="1"/>
    <col min="14596" max="14596" width="8.44140625" style="1077" customWidth="1"/>
    <col min="14597" max="14597" width="23.88671875" style="1077" customWidth="1"/>
    <col min="14598" max="14599" width="10.77734375" style="1077" customWidth="1"/>
    <col min="14600" max="14600" width="17.77734375" style="1077" customWidth="1"/>
    <col min="14601" max="14601" width="5.44140625" style="1077" customWidth="1"/>
    <col min="14602" max="14607" width="9" style="1077"/>
    <col min="14608" max="14612" width="8.77734375" style="1077" customWidth="1"/>
    <col min="14613" max="14848" width="9" style="1077"/>
    <col min="14849" max="14849" width="13" style="1077" customWidth="1"/>
    <col min="14850" max="14851" width="11.88671875" style="1077" customWidth="1"/>
    <col min="14852" max="14852" width="8.44140625" style="1077" customWidth="1"/>
    <col min="14853" max="14853" width="23.88671875" style="1077" customWidth="1"/>
    <col min="14854" max="14855" width="10.77734375" style="1077" customWidth="1"/>
    <col min="14856" max="14856" width="17.77734375" style="1077" customWidth="1"/>
    <col min="14857" max="14857" width="5.44140625" style="1077" customWidth="1"/>
    <col min="14858" max="14863" width="9" style="1077"/>
    <col min="14864" max="14868" width="8.77734375" style="1077" customWidth="1"/>
    <col min="14869" max="15104" width="9" style="1077"/>
    <col min="15105" max="15105" width="13" style="1077" customWidth="1"/>
    <col min="15106" max="15107" width="11.88671875" style="1077" customWidth="1"/>
    <col min="15108" max="15108" width="8.44140625" style="1077" customWidth="1"/>
    <col min="15109" max="15109" width="23.88671875" style="1077" customWidth="1"/>
    <col min="15110" max="15111" width="10.77734375" style="1077" customWidth="1"/>
    <col min="15112" max="15112" width="17.77734375" style="1077" customWidth="1"/>
    <col min="15113" max="15113" width="5.44140625" style="1077" customWidth="1"/>
    <col min="15114" max="15119" width="9" style="1077"/>
    <col min="15120" max="15124" width="8.77734375" style="1077" customWidth="1"/>
    <col min="15125" max="15360" width="9" style="1077"/>
    <col min="15361" max="15361" width="13" style="1077" customWidth="1"/>
    <col min="15362" max="15363" width="11.88671875" style="1077" customWidth="1"/>
    <col min="15364" max="15364" width="8.44140625" style="1077" customWidth="1"/>
    <col min="15365" max="15365" width="23.88671875" style="1077" customWidth="1"/>
    <col min="15366" max="15367" width="10.77734375" style="1077" customWidth="1"/>
    <col min="15368" max="15368" width="17.77734375" style="1077" customWidth="1"/>
    <col min="15369" max="15369" width="5.44140625" style="1077" customWidth="1"/>
    <col min="15370" max="15375" width="9" style="1077"/>
    <col min="15376" max="15380" width="8.77734375" style="1077" customWidth="1"/>
    <col min="15381" max="15616" width="9" style="1077"/>
    <col min="15617" max="15617" width="13" style="1077" customWidth="1"/>
    <col min="15618" max="15619" width="11.88671875" style="1077" customWidth="1"/>
    <col min="15620" max="15620" width="8.44140625" style="1077" customWidth="1"/>
    <col min="15621" max="15621" width="23.88671875" style="1077" customWidth="1"/>
    <col min="15622" max="15623" width="10.77734375" style="1077" customWidth="1"/>
    <col min="15624" max="15624" width="17.77734375" style="1077" customWidth="1"/>
    <col min="15625" max="15625" width="5.44140625" style="1077" customWidth="1"/>
    <col min="15626" max="15631" width="9" style="1077"/>
    <col min="15632" max="15636" width="8.77734375" style="1077" customWidth="1"/>
    <col min="15637" max="15872" width="9" style="1077"/>
    <col min="15873" max="15873" width="13" style="1077" customWidth="1"/>
    <col min="15874" max="15875" width="11.88671875" style="1077" customWidth="1"/>
    <col min="15876" max="15876" width="8.44140625" style="1077" customWidth="1"/>
    <col min="15877" max="15877" width="23.88671875" style="1077" customWidth="1"/>
    <col min="15878" max="15879" width="10.77734375" style="1077" customWidth="1"/>
    <col min="15880" max="15880" width="17.77734375" style="1077" customWidth="1"/>
    <col min="15881" max="15881" width="5.44140625" style="1077" customWidth="1"/>
    <col min="15882" max="15887" width="9" style="1077"/>
    <col min="15888" max="15892" width="8.77734375" style="1077" customWidth="1"/>
    <col min="15893" max="16128" width="9" style="1077"/>
    <col min="16129" max="16129" width="13" style="1077" customWidth="1"/>
    <col min="16130" max="16131" width="11.88671875" style="1077" customWidth="1"/>
    <col min="16132" max="16132" width="8.44140625" style="1077" customWidth="1"/>
    <col min="16133" max="16133" width="23.88671875" style="1077" customWidth="1"/>
    <col min="16134" max="16135" width="10.77734375" style="1077" customWidth="1"/>
    <col min="16136" max="16136" width="17.77734375" style="1077" customWidth="1"/>
    <col min="16137" max="16137" width="5.44140625" style="1077" customWidth="1"/>
    <col min="16138" max="16143" width="9" style="1077"/>
    <col min="16144" max="16148" width="8.77734375" style="1077" customWidth="1"/>
    <col min="16149" max="16384" width="9" style="1077"/>
  </cols>
  <sheetData>
    <row r="1" spans="1:9" s="78" customFormat="1" ht="20.100000000000001" customHeight="1" thickBot="1" x14ac:dyDescent="0.35">
      <c r="A1" s="1069" t="s">
        <v>1380</v>
      </c>
      <c r="B1" s="1070"/>
      <c r="C1" s="1071"/>
      <c r="F1" s="1072" t="s">
        <v>1381</v>
      </c>
      <c r="G1" s="1976" t="s">
        <v>1382</v>
      </c>
      <c r="H1" s="1977"/>
      <c r="I1" s="147" t="s">
        <v>880</v>
      </c>
    </row>
    <row r="2" spans="1:9" s="78" customFormat="1" ht="20.100000000000001" customHeight="1" thickBot="1" x14ac:dyDescent="0.35">
      <c r="A2" s="1069" t="s">
        <v>1383</v>
      </c>
      <c r="B2" s="1073" t="s">
        <v>1384</v>
      </c>
      <c r="C2" s="1074"/>
      <c r="D2" s="1074"/>
      <c r="E2" s="76"/>
      <c r="F2" s="1072" t="s">
        <v>1385</v>
      </c>
      <c r="G2" s="1978" t="s">
        <v>1386</v>
      </c>
      <c r="H2" s="1979"/>
    </row>
    <row r="3" spans="1:9" s="1075" customFormat="1" ht="60" customHeight="1" x14ac:dyDescent="0.3">
      <c r="A3" s="1980" t="s">
        <v>1387</v>
      </c>
      <c r="B3" s="1981"/>
      <c r="C3" s="1981"/>
      <c r="D3" s="1981"/>
      <c r="E3" s="1981"/>
      <c r="F3" s="1981"/>
      <c r="G3" s="1981"/>
      <c r="H3" s="1981"/>
    </row>
    <row r="4" spans="1:9" s="1076" customFormat="1" ht="25.2" thickBot="1" x14ac:dyDescent="0.35">
      <c r="A4" s="1982" t="s">
        <v>2218</v>
      </c>
      <c r="B4" s="1982"/>
      <c r="C4" s="1982"/>
      <c r="D4" s="1982"/>
      <c r="E4" s="1982"/>
      <c r="F4" s="1982"/>
      <c r="G4" s="1982"/>
      <c r="H4" s="1982"/>
    </row>
    <row r="5" spans="1:9" s="78" customFormat="1" ht="19.95" customHeight="1" x14ac:dyDescent="0.3">
      <c r="A5" s="1983" t="s">
        <v>1388</v>
      </c>
      <c r="B5" s="1983"/>
      <c r="C5" s="1983"/>
      <c r="D5" s="1983"/>
      <c r="E5" s="1983"/>
      <c r="F5" s="1985" t="s">
        <v>1389</v>
      </c>
      <c r="G5" s="1986"/>
      <c r="H5" s="1987"/>
    </row>
    <row r="6" spans="1:9" s="78" customFormat="1" ht="19.95" customHeight="1" thickBot="1" x14ac:dyDescent="0.35">
      <c r="A6" s="1984"/>
      <c r="B6" s="1984"/>
      <c r="C6" s="1984"/>
      <c r="D6" s="1984"/>
      <c r="E6" s="1984"/>
      <c r="F6" s="1988"/>
      <c r="G6" s="1989"/>
      <c r="H6" s="1990"/>
    </row>
    <row r="7" spans="1:9" s="78" customFormat="1" ht="36" customHeight="1" x14ac:dyDescent="0.3">
      <c r="A7" s="1965" t="s">
        <v>1390</v>
      </c>
      <c r="B7" s="78" t="s">
        <v>1391</v>
      </c>
      <c r="C7" s="1077"/>
      <c r="D7" s="1077"/>
      <c r="E7" s="1078"/>
      <c r="F7" s="1954">
        <f>F8+F9+F10+F11</f>
        <v>1</v>
      </c>
      <c r="G7" s="1955"/>
      <c r="H7" s="1956"/>
    </row>
    <row r="8" spans="1:9" s="78" customFormat="1" ht="36" customHeight="1" x14ac:dyDescent="0.3">
      <c r="A8" s="1966"/>
      <c r="B8" s="1079" t="s">
        <v>1392</v>
      </c>
      <c r="C8" s="1080"/>
      <c r="D8" s="1081"/>
      <c r="E8" s="1081"/>
      <c r="F8" s="1960">
        <v>0</v>
      </c>
      <c r="G8" s="1664"/>
      <c r="H8" s="1961"/>
    </row>
    <row r="9" spans="1:9" s="78" customFormat="1" ht="36" customHeight="1" x14ac:dyDescent="0.3">
      <c r="A9" s="1966"/>
      <c r="B9" s="1082" t="s">
        <v>1393</v>
      </c>
      <c r="C9" s="1083"/>
      <c r="D9" s="1078"/>
      <c r="E9" s="1078"/>
      <c r="F9" s="1960">
        <v>1</v>
      </c>
      <c r="G9" s="1664"/>
      <c r="H9" s="1961"/>
    </row>
    <row r="10" spans="1:9" s="78" customFormat="1" ht="36" customHeight="1" x14ac:dyDescent="0.3">
      <c r="A10" s="1966"/>
      <c r="B10" s="1084" t="s">
        <v>1394</v>
      </c>
      <c r="C10" s="1080"/>
      <c r="D10" s="1080"/>
      <c r="E10" s="1085"/>
      <c r="F10" s="1960">
        <v>0</v>
      </c>
      <c r="G10" s="1664"/>
      <c r="H10" s="1961"/>
    </row>
    <row r="11" spans="1:9" s="78" customFormat="1" ht="36" customHeight="1" x14ac:dyDescent="0.3">
      <c r="A11" s="1967"/>
      <c r="B11" s="1084" t="s">
        <v>1395</v>
      </c>
      <c r="C11" s="1080"/>
      <c r="D11" s="1080"/>
      <c r="E11" s="1078"/>
      <c r="F11" s="1960">
        <v>0</v>
      </c>
      <c r="G11" s="1664"/>
      <c r="H11" s="1961"/>
    </row>
    <row r="12" spans="1:9" s="78" customFormat="1" ht="35.1" customHeight="1" x14ac:dyDescent="0.3">
      <c r="A12" s="1968" t="s">
        <v>1396</v>
      </c>
      <c r="B12" s="1086" t="s">
        <v>1391</v>
      </c>
      <c r="C12" s="1087"/>
      <c r="D12" s="1087"/>
      <c r="E12" s="1077"/>
      <c r="F12" s="1962">
        <f>F13+F14+F15+F18+F19+F20</f>
        <v>7</v>
      </c>
      <c r="G12" s="1963"/>
      <c r="H12" s="1964"/>
    </row>
    <row r="13" spans="1:9" s="78" customFormat="1" ht="35.1" customHeight="1" x14ac:dyDescent="0.3">
      <c r="A13" s="1969"/>
      <c r="B13" s="1089" t="s">
        <v>1397</v>
      </c>
      <c r="C13" s="1090"/>
      <c r="D13" s="1091"/>
      <c r="E13" s="1085"/>
      <c r="F13" s="1960">
        <v>4</v>
      </c>
      <c r="G13" s="1664"/>
      <c r="H13" s="1961"/>
    </row>
    <row r="14" spans="1:9" s="78" customFormat="1" ht="35.1" customHeight="1" x14ac:dyDescent="0.3">
      <c r="A14" s="1969"/>
      <c r="B14" s="1089" t="s">
        <v>1398</v>
      </c>
      <c r="C14" s="1090"/>
      <c r="D14" s="1091"/>
      <c r="E14" s="1085"/>
      <c r="F14" s="1960">
        <v>0</v>
      </c>
      <c r="G14" s="1664"/>
      <c r="H14" s="1961"/>
    </row>
    <row r="15" spans="1:9" s="78" customFormat="1" ht="35.1" customHeight="1" x14ac:dyDescent="0.3">
      <c r="A15" s="1969"/>
      <c r="B15" s="1971" t="s">
        <v>1399</v>
      </c>
      <c r="C15" s="1092" t="s">
        <v>1400</v>
      </c>
      <c r="D15" s="1092"/>
      <c r="E15" s="1092"/>
      <c r="F15" s="1962">
        <f>F16+F17</f>
        <v>3</v>
      </c>
      <c r="G15" s="1963"/>
      <c r="H15" s="1964"/>
    </row>
    <row r="16" spans="1:9" s="78" customFormat="1" ht="35.1" customHeight="1" x14ac:dyDescent="0.3">
      <c r="A16" s="1969"/>
      <c r="B16" s="1972"/>
      <c r="C16" s="1974" t="s">
        <v>1401</v>
      </c>
      <c r="D16" s="1975"/>
      <c r="E16" s="1975"/>
      <c r="F16" s="1960">
        <v>3</v>
      </c>
      <c r="G16" s="1664"/>
      <c r="H16" s="1961"/>
    </row>
    <row r="17" spans="1:8" s="78" customFormat="1" ht="35.1" customHeight="1" x14ac:dyDescent="0.3">
      <c r="A17" s="1969"/>
      <c r="B17" s="1973"/>
      <c r="C17" s="1092" t="s">
        <v>1402</v>
      </c>
      <c r="D17" s="1092"/>
      <c r="E17" s="1092"/>
      <c r="F17" s="1960">
        <v>0</v>
      </c>
      <c r="G17" s="1664"/>
      <c r="H17" s="1961"/>
    </row>
    <row r="18" spans="1:8" s="78" customFormat="1" ht="35.1" customHeight="1" x14ac:dyDescent="0.3">
      <c r="A18" s="1969"/>
      <c r="B18" s="1089" t="s">
        <v>1403</v>
      </c>
      <c r="C18" s="1090"/>
      <c r="D18" s="1085"/>
      <c r="E18" s="1085"/>
      <c r="F18" s="1960">
        <v>0</v>
      </c>
      <c r="G18" s="1664"/>
      <c r="H18" s="1961"/>
    </row>
    <row r="19" spans="1:8" s="78" customFormat="1" ht="35.1" customHeight="1" x14ac:dyDescent="0.3">
      <c r="A19" s="1969"/>
      <c r="B19" s="1093" t="s">
        <v>1404</v>
      </c>
      <c r="C19" s="1078"/>
      <c r="D19" s="1078"/>
      <c r="E19" s="1085"/>
      <c r="F19" s="1960">
        <v>0</v>
      </c>
      <c r="G19" s="1664"/>
      <c r="H19" s="1961"/>
    </row>
    <row r="20" spans="1:8" s="78" customFormat="1" ht="35.1" customHeight="1" thickBot="1" x14ac:dyDescent="0.35">
      <c r="A20" s="1970"/>
      <c r="B20" s="1094" t="s">
        <v>1405</v>
      </c>
      <c r="C20" s="1095"/>
      <c r="D20" s="1096"/>
      <c r="E20" s="1096"/>
      <c r="F20" s="1957">
        <v>0</v>
      </c>
      <c r="G20" s="1958"/>
      <c r="H20" s="1959"/>
    </row>
    <row r="21" spans="1:8" s="78" customFormat="1" ht="24.9" customHeight="1" x14ac:dyDescent="0.3">
      <c r="A21" s="1088" t="s">
        <v>1406</v>
      </c>
      <c r="B21" s="1097" t="s">
        <v>1407</v>
      </c>
      <c r="C21" s="1097"/>
      <c r="D21" s="1098" t="s">
        <v>1408</v>
      </c>
      <c r="E21" s="1098"/>
      <c r="F21" s="1088" t="s">
        <v>1409</v>
      </c>
      <c r="G21" s="1088"/>
      <c r="H21" s="1099"/>
    </row>
    <row r="22" spans="1:8" s="78" customFormat="1" ht="24.75" customHeight="1" x14ac:dyDescent="0.3">
      <c r="A22" s="1100"/>
      <c r="B22" s="1100"/>
      <c r="C22" s="1100"/>
      <c r="D22" s="1101" t="s">
        <v>1410</v>
      </c>
      <c r="E22" s="1101"/>
      <c r="F22" s="1102" t="s">
        <v>2219</v>
      </c>
      <c r="G22" s="1100"/>
      <c r="H22" s="1103"/>
    </row>
    <row r="23" spans="1:8" s="78" customFormat="1" ht="24.9" customHeight="1" x14ac:dyDescent="0.3">
      <c r="A23" s="1088"/>
      <c r="B23" s="1088"/>
      <c r="C23" s="1088"/>
      <c r="D23" s="1104"/>
      <c r="E23" s="1104"/>
      <c r="F23" s="1098"/>
      <c r="G23" s="1100"/>
      <c r="H23" s="1099"/>
    </row>
    <row r="24" spans="1:8" s="78" customFormat="1" ht="24.9" customHeight="1" x14ac:dyDescent="0.3">
      <c r="A24" s="1953" t="s">
        <v>1411</v>
      </c>
      <c r="B24" s="1953"/>
      <c r="C24" s="1953"/>
      <c r="D24" s="1953"/>
      <c r="E24" s="1953"/>
      <c r="F24" s="1953"/>
      <c r="G24" s="1953"/>
      <c r="H24" s="1953"/>
    </row>
    <row r="25" spans="1:8" s="78" customFormat="1" ht="24.9" customHeight="1" x14ac:dyDescent="0.3">
      <c r="A25" s="1105" t="s">
        <v>1412</v>
      </c>
      <c r="H25" s="1106"/>
    </row>
    <row r="26" spans="1:8" s="78" customFormat="1" ht="17.25" customHeight="1" x14ac:dyDescent="0.3">
      <c r="A26" s="1107"/>
      <c r="H26" s="1106"/>
    </row>
    <row r="28" spans="1:8" x14ac:dyDescent="0.3">
      <c r="E28" s="1108"/>
    </row>
    <row r="29" spans="1:8" x14ac:dyDescent="0.3">
      <c r="E29" s="1108"/>
    </row>
  </sheetData>
  <mergeCells count="25">
    <mergeCell ref="A12:A20"/>
    <mergeCell ref="B15:B17"/>
    <mergeCell ref="C16:E16"/>
    <mergeCell ref="G1:H1"/>
    <mergeCell ref="G2:H2"/>
    <mergeCell ref="A3:H3"/>
    <mergeCell ref="A4:H4"/>
    <mergeCell ref="A5:E6"/>
    <mergeCell ref="F5:H6"/>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x14ac:dyDescent="0.3"/>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x14ac:dyDescent="0.4">
      <c r="A1" s="305" t="s">
        <v>1413</v>
      </c>
      <c r="D1" s="306"/>
      <c r="E1" s="306"/>
      <c r="F1" s="306"/>
      <c r="G1" s="306"/>
      <c r="H1" s="306"/>
      <c r="I1" s="306"/>
      <c r="J1" s="307"/>
      <c r="K1" s="308" t="s">
        <v>878</v>
      </c>
      <c r="L1" s="309" t="s">
        <v>1021</v>
      </c>
      <c r="M1" s="147" t="s">
        <v>880</v>
      </c>
    </row>
    <row r="2" spans="1:13" s="303" customFormat="1" ht="19.8" x14ac:dyDescent="0.4">
      <c r="A2" s="305" t="s">
        <v>1414</v>
      </c>
      <c r="B2" s="310" t="s">
        <v>1415</v>
      </c>
      <c r="C2" s="310"/>
      <c r="D2" s="311"/>
      <c r="E2" s="311"/>
      <c r="F2" s="311"/>
      <c r="G2" s="311"/>
      <c r="H2" s="311"/>
      <c r="I2" s="311"/>
      <c r="J2" s="312"/>
      <c r="K2" s="308" t="s">
        <v>1416</v>
      </c>
      <c r="L2" s="313" t="s">
        <v>1417</v>
      </c>
    </row>
    <row r="3" spans="1:13" ht="32.25" customHeight="1" x14ac:dyDescent="0.3">
      <c r="A3" s="2004" t="s">
        <v>1418</v>
      </c>
      <c r="B3" s="2004"/>
      <c r="C3" s="2004"/>
      <c r="D3" s="2004"/>
      <c r="E3" s="2004"/>
      <c r="F3" s="2004"/>
      <c r="G3" s="2004"/>
      <c r="H3" s="2004"/>
      <c r="I3" s="2004"/>
      <c r="J3" s="2004"/>
      <c r="K3" s="2004"/>
      <c r="L3" s="2004"/>
    </row>
    <row r="4" spans="1:13" ht="20.25" customHeight="1" x14ac:dyDescent="0.3">
      <c r="A4" s="314" t="s">
        <v>1419</v>
      </c>
      <c r="B4" s="314"/>
      <c r="C4" s="314"/>
      <c r="D4" s="314"/>
      <c r="E4" s="314"/>
      <c r="F4" s="2005" t="s">
        <v>2275</v>
      </c>
      <c r="G4" s="2005"/>
      <c r="H4" s="2005"/>
      <c r="I4" s="2005"/>
      <c r="J4" s="314"/>
      <c r="K4" s="314"/>
      <c r="L4" s="314"/>
    </row>
    <row r="5" spans="1:13" ht="19.8" x14ac:dyDescent="0.4">
      <c r="A5" s="310" t="s">
        <v>1420</v>
      </c>
      <c r="B5" s="310"/>
      <c r="C5" s="310"/>
      <c r="D5" s="311"/>
      <c r="E5" s="311"/>
      <c r="F5" s="311"/>
      <c r="G5" s="311"/>
      <c r="H5" s="310"/>
      <c r="I5" s="310"/>
      <c r="J5" s="315"/>
      <c r="K5" s="315"/>
      <c r="L5" s="315" t="s">
        <v>1421</v>
      </c>
    </row>
    <row r="6" spans="1:13" ht="22.5" customHeight="1" x14ac:dyDescent="0.3">
      <c r="A6" s="2006" t="s">
        <v>1422</v>
      </c>
      <c r="B6" s="2006"/>
      <c r="C6" s="2007"/>
      <c r="D6" s="2011" t="s">
        <v>1423</v>
      </c>
      <c r="E6" s="2012"/>
      <c r="F6" s="2012"/>
      <c r="G6" s="2012"/>
      <c r="H6" s="2012"/>
      <c r="I6" s="2012"/>
      <c r="J6" s="2013"/>
      <c r="K6" s="2014" t="s">
        <v>1424</v>
      </c>
      <c r="L6" s="2012"/>
    </row>
    <row r="7" spans="1:13" ht="19.5" customHeight="1" x14ac:dyDescent="0.4">
      <c r="A7" s="2005"/>
      <c r="B7" s="2005"/>
      <c r="C7" s="2008"/>
      <c r="D7" s="2015" t="s">
        <v>1425</v>
      </c>
      <c r="E7" s="321"/>
      <c r="F7" s="319"/>
      <c r="G7" s="319"/>
      <c r="H7" s="322"/>
      <c r="I7" s="322"/>
      <c r="J7" s="323"/>
      <c r="K7" s="2018" t="s">
        <v>1426</v>
      </c>
      <c r="L7" s="2021" t="s">
        <v>1427</v>
      </c>
    </row>
    <row r="8" spans="1:13" ht="16.5" customHeight="1" x14ac:dyDescent="0.3">
      <c r="A8" s="2005"/>
      <c r="B8" s="2005"/>
      <c r="C8" s="2008"/>
      <c r="D8" s="2016"/>
      <c r="E8" s="2024" t="s">
        <v>1428</v>
      </c>
      <c r="F8" s="2025" t="s">
        <v>1429</v>
      </c>
      <c r="G8" s="2024" t="s">
        <v>1430</v>
      </c>
      <c r="H8" s="2026" t="s">
        <v>1431</v>
      </c>
      <c r="I8" s="2027" t="s">
        <v>1432</v>
      </c>
      <c r="J8" s="2029" t="s">
        <v>1433</v>
      </c>
      <c r="K8" s="2019"/>
      <c r="L8" s="2022"/>
    </row>
    <row r="9" spans="1:13" ht="23.25" customHeight="1" x14ac:dyDescent="0.3">
      <c r="A9" s="2009"/>
      <c r="B9" s="2009"/>
      <c r="C9" s="2010"/>
      <c r="D9" s="2017"/>
      <c r="E9" s="2024"/>
      <c r="F9" s="2024"/>
      <c r="G9" s="2024"/>
      <c r="H9" s="1721"/>
      <c r="I9" s="2028"/>
      <c r="J9" s="2030"/>
      <c r="K9" s="2020"/>
      <c r="L9" s="2023"/>
    </row>
    <row r="10" spans="1:13" ht="19.5" customHeight="1" x14ac:dyDescent="0.4">
      <c r="A10" s="1997" t="s">
        <v>1434</v>
      </c>
      <c r="B10" s="2000" t="s">
        <v>1435</v>
      </c>
      <c r="C10" s="2001"/>
      <c r="D10" s="326"/>
      <c r="E10" s="327"/>
      <c r="F10" s="328"/>
      <c r="G10" s="329"/>
      <c r="H10" s="305"/>
      <c r="I10" s="305"/>
      <c r="J10" s="330"/>
      <c r="K10" s="331"/>
    </row>
    <row r="11" spans="1:13" ht="19.5" customHeight="1" x14ac:dyDescent="0.4">
      <c r="A11" s="1998"/>
      <c r="B11" s="1993" t="s">
        <v>1436</v>
      </c>
      <c r="C11" s="1994"/>
      <c r="D11" s="326"/>
      <c r="E11" s="308"/>
      <c r="F11" s="332"/>
      <c r="G11" s="306"/>
      <c r="H11" s="305"/>
      <c r="I11" s="305"/>
      <c r="J11" s="330"/>
      <c r="K11" s="331"/>
      <c r="L11" s="333"/>
    </row>
    <row r="12" spans="1:13" ht="19.5" customHeight="1" x14ac:dyDescent="0.4">
      <c r="A12" s="1998"/>
      <c r="B12" s="1995" t="s">
        <v>1437</v>
      </c>
      <c r="C12" s="1996"/>
      <c r="D12" s="326"/>
      <c r="E12" s="308"/>
      <c r="F12" s="153"/>
      <c r="G12" s="319"/>
      <c r="H12" s="305"/>
      <c r="I12" s="305"/>
      <c r="J12" s="330"/>
      <c r="K12" s="334"/>
      <c r="L12" s="335"/>
    </row>
    <row r="13" spans="1:13" ht="19.5" customHeight="1" x14ac:dyDescent="0.4">
      <c r="A13" s="1998"/>
      <c r="B13" s="1993" t="s">
        <v>1438</v>
      </c>
      <c r="C13" s="1994"/>
      <c r="D13" s="326"/>
      <c r="E13" s="308"/>
      <c r="F13" s="153"/>
      <c r="G13" s="308"/>
      <c r="H13" s="305"/>
      <c r="I13" s="305"/>
      <c r="J13" s="330"/>
      <c r="K13" s="334"/>
      <c r="L13" s="335"/>
    </row>
    <row r="14" spans="1:13" ht="19.5" customHeight="1" x14ac:dyDescent="0.4">
      <c r="A14" s="1998"/>
      <c r="B14" s="1995" t="s">
        <v>1439</v>
      </c>
      <c r="C14" s="1996"/>
      <c r="D14" s="326"/>
      <c r="E14" s="308"/>
      <c r="F14" s="153"/>
      <c r="G14" s="319"/>
      <c r="H14" s="305"/>
      <c r="I14" s="305"/>
      <c r="J14" s="330"/>
      <c r="K14" s="334"/>
      <c r="L14" s="335"/>
    </row>
    <row r="15" spans="1:13" ht="19.5" customHeight="1" x14ac:dyDescent="0.4">
      <c r="A15" s="1998"/>
      <c r="B15" s="1993" t="s">
        <v>1440</v>
      </c>
      <c r="C15" s="1994"/>
      <c r="D15" s="326"/>
      <c r="E15" s="308"/>
      <c r="F15" s="336"/>
      <c r="G15" s="319"/>
      <c r="H15" s="305"/>
      <c r="I15" s="305"/>
      <c r="J15" s="330"/>
      <c r="K15" s="334"/>
      <c r="L15" s="335"/>
    </row>
    <row r="16" spans="1:13" ht="19.5" customHeight="1" x14ac:dyDescent="0.4">
      <c r="A16" s="1998"/>
      <c r="B16" s="1993" t="s">
        <v>1441</v>
      </c>
      <c r="C16" s="1994"/>
      <c r="D16" s="326"/>
      <c r="E16" s="308"/>
      <c r="F16" s="153"/>
      <c r="G16" s="311"/>
      <c r="H16" s="305"/>
      <c r="I16" s="305"/>
      <c r="J16" s="330"/>
      <c r="K16" s="337"/>
    </row>
    <row r="17" spans="1:12" ht="19.5" customHeight="1" x14ac:dyDescent="0.4">
      <c r="A17" s="1998"/>
      <c r="B17" s="1993" t="s">
        <v>1442</v>
      </c>
      <c r="C17" s="1994"/>
      <c r="D17" s="326"/>
      <c r="E17" s="308"/>
      <c r="F17" s="153"/>
      <c r="G17" s="319"/>
      <c r="H17" s="305"/>
      <c r="I17" s="305"/>
      <c r="J17" s="330"/>
      <c r="K17" s="334"/>
      <c r="L17" s="335"/>
    </row>
    <row r="18" spans="1:12" ht="19.5" customHeight="1" x14ac:dyDescent="0.4">
      <c r="A18" s="1998"/>
      <c r="B18" s="1993" t="s">
        <v>1443</v>
      </c>
      <c r="C18" s="1994"/>
      <c r="D18" s="326"/>
      <c r="E18" s="308"/>
      <c r="F18" s="153"/>
      <c r="G18" s="319"/>
      <c r="H18" s="305"/>
      <c r="I18" s="305"/>
      <c r="J18" s="330"/>
      <c r="K18" s="334"/>
      <c r="L18" s="335"/>
    </row>
    <row r="19" spans="1:12" ht="19.5" customHeight="1" x14ac:dyDescent="0.4">
      <c r="A19" s="1998"/>
      <c r="B19" s="1993" t="s">
        <v>1444</v>
      </c>
      <c r="C19" s="1994"/>
      <c r="D19" s="326"/>
      <c r="E19" s="308"/>
      <c r="F19" s="332"/>
      <c r="G19" s="306"/>
      <c r="H19" s="305"/>
      <c r="I19" s="305"/>
      <c r="J19" s="330"/>
      <c r="K19" s="338"/>
      <c r="L19" s="339"/>
    </row>
    <row r="20" spans="1:12" ht="19.5" customHeight="1" x14ac:dyDescent="0.4">
      <c r="A20" s="1998"/>
      <c r="B20" s="1995" t="s">
        <v>1445</v>
      </c>
      <c r="C20" s="1996"/>
      <c r="D20" s="326"/>
      <c r="E20" s="308"/>
      <c r="F20" s="340"/>
      <c r="G20" s="308"/>
      <c r="H20" s="305"/>
      <c r="I20" s="305"/>
      <c r="J20" s="330"/>
      <c r="K20" s="338"/>
      <c r="L20" s="339"/>
    </row>
    <row r="21" spans="1:12" ht="19.5" customHeight="1" x14ac:dyDescent="0.4">
      <c r="A21" s="1998"/>
      <c r="B21" s="1995" t="s">
        <v>1446</v>
      </c>
      <c r="C21" s="1996"/>
      <c r="D21" s="341"/>
      <c r="E21" s="317"/>
      <c r="F21" s="153"/>
      <c r="G21" s="316"/>
      <c r="H21" s="342"/>
      <c r="I21" s="342"/>
      <c r="J21" s="330"/>
      <c r="K21" s="334"/>
    </row>
    <row r="22" spans="1:12" ht="19.5" customHeight="1" x14ac:dyDescent="0.4">
      <c r="A22" s="1998"/>
      <c r="B22" s="1993" t="s">
        <v>1447</v>
      </c>
      <c r="C22" s="1994"/>
      <c r="D22" s="341"/>
      <c r="E22" s="317"/>
      <c r="F22" s="153"/>
      <c r="G22" s="316"/>
      <c r="H22" s="342"/>
      <c r="I22" s="342"/>
      <c r="J22" s="343"/>
      <c r="K22" s="337"/>
      <c r="L22" s="344"/>
    </row>
    <row r="23" spans="1:12" ht="19.5" customHeight="1" thickBot="1" x14ac:dyDescent="0.45">
      <c r="A23" s="1999"/>
      <c r="B23" s="2002" t="s">
        <v>1448</v>
      </c>
      <c r="C23" s="2003"/>
      <c r="D23" s="345"/>
      <c r="E23" s="346"/>
      <c r="F23" s="347"/>
      <c r="G23" s="348"/>
      <c r="H23" s="349"/>
      <c r="I23" s="349"/>
      <c r="J23" s="350"/>
      <c r="K23" s="351"/>
      <c r="L23" s="352"/>
    </row>
    <row r="24" spans="1:12" ht="41.25" customHeight="1" thickTop="1" x14ac:dyDescent="0.3">
      <c r="A24" s="1991" t="s">
        <v>2276</v>
      </c>
      <c r="B24" s="1991"/>
      <c r="C24" s="1992"/>
      <c r="D24" s="1223">
        <f>SUM(E24:F24)</f>
        <v>12351</v>
      </c>
      <c r="E24" s="1224">
        <v>12351</v>
      </c>
      <c r="F24" s="1225">
        <v>0</v>
      </c>
      <c r="G24" s="1222"/>
      <c r="H24" s="1222"/>
      <c r="I24" s="1222"/>
      <c r="J24" s="1226"/>
      <c r="K24" s="1227">
        <v>0</v>
      </c>
      <c r="L24" s="1228">
        <v>0</v>
      </c>
    </row>
    <row r="25" spans="1:12" x14ac:dyDescent="0.3">
      <c r="G25" s="213"/>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132</vt:i4>
      </vt:variant>
      <vt:variant>
        <vt:lpstr>具名範圍</vt:lpstr>
      </vt:variant>
      <vt:variant>
        <vt:i4>101</vt:i4>
      </vt:variant>
    </vt:vector>
  </HeadingPairs>
  <TitlesOfParts>
    <vt:vector size="233"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停車位概況－都市計畫區內路外(112年第4季)</vt:lpstr>
      <vt:lpstr>停車位概況－都市計畫區內路外(113年第1季)</vt:lpstr>
      <vt:lpstr>停車位概況－都市計畫區內路外(113年第2季)</vt:lpstr>
      <vt:lpstr>停車位概況－都市計畫區外路外(112年第4季)</vt:lpstr>
      <vt:lpstr>停車位概況－都市計畫區外路外(113年第1季)</vt:lpstr>
      <vt:lpstr>停車位概況－都市計畫區外路外(113年第2季)</vt:lpstr>
      <vt:lpstr>停車位概況－路邊停車位(112年第4季)</vt:lpstr>
      <vt:lpstr>停車位概況－路邊停車位(113年第1季)</vt:lpstr>
      <vt:lpstr>停車位概況－路邊停車位(113年第2季)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停車位概況－路邊身心障礙者專用停車位(112年第4季)</vt:lpstr>
      <vt:lpstr>停車位概況－路邊身心障礙者專用停車位(113年第1季)</vt:lpstr>
      <vt:lpstr>停車位概況－路邊身心障礙者專用停車位(113年第2季)</vt:lpstr>
      <vt:lpstr>停車位概況－區內路外電動車專用停車位(112年第4季)</vt:lpstr>
      <vt:lpstr>停車位概況－區內路外電動車專用停車位(113年第1季)</vt:lpstr>
      <vt:lpstr>停車位概況－區內路外電動車專用停車位(113年第2季)</vt:lpstr>
      <vt:lpstr>停車位概況－區外路外電動車專用停車位(112年第4季)</vt:lpstr>
      <vt:lpstr>停車位概況－區外路外電動車專用停車位(113年第1季)</vt:lpstr>
      <vt:lpstr>停車位概況－區外路外電動車專用停車位(113年第2季)</vt:lpstr>
      <vt:lpstr>停車位概況－路邊電動車專用停車位(112年第4季)</vt:lpstr>
      <vt:lpstr>停車位概況－路邊電動車專用停車位(113年第1季)</vt:lpstr>
      <vt:lpstr>停車位概況－路邊電動車專用停車位(113年第2季)</vt:lpstr>
      <vt:lpstr>列冊需關懷獨居老人人數及服務概況(112年第4季)</vt:lpstr>
      <vt:lpstr>獨居老人服務概況(113年第1季)</vt:lpstr>
      <vt:lpstr>推行社區發展工作概況(112年)</vt:lpstr>
      <vt:lpstr>環保人員概況表一</vt:lpstr>
      <vt:lpstr>環保人員概況表二</vt:lpstr>
      <vt:lpstr>環保人員概況表三</vt:lpstr>
      <vt:lpstr>垃圾處理場(廠)及垃圾回收清除車輛</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'停車位概況－區外路外身心障礙者專用停車位(113年第1季)'!pp</vt:lpstr>
      <vt:lpstr>'停車位概況－區外路外身心障礙者專用停車位(113年第2季)'!pp</vt:lpstr>
      <vt:lpstr>'停車位概況－路邊身心障礙者專用停車位(113年第1季)'!pp</vt:lpstr>
      <vt:lpstr>'停車位概況－路邊身心障礙者專用停車位(113年第2季)'!pp</vt:lpstr>
      <vt:lpstr>'一般垃圾及廚餘清理狀況(112年12月)'!Print_Area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'停車位概況－區內路外電動車專用停車位(113年第1季)'!Print_Area</vt:lpstr>
      <vt:lpstr>'停車位概況－區內路外電動車專用停車位(113年第2季)'!Print_Area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'停車位概況－區外路外電動車專用停車位(113年第1季)'!Print_Area</vt:lpstr>
      <vt:lpstr>'停車位概況－區外路外電動車專用停車位(113年第2季)'!Print_Area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'停車位概況－都市計畫區外路外(112年第4季)'!Print_Area</vt:lpstr>
      <vt:lpstr>'停車位概況－都市計畫區外路外(113年第1季)'!Print_Area</vt:lpstr>
      <vt:lpstr>'停車位概況－都市計畫區外路外(113年第2季)'!Print_Area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'停車位概況－路邊停車位(113年第1季)'!Print_Area</vt:lpstr>
      <vt:lpstr>'停車位概況－路邊停車位(113年第2季)'!Print_Area</vt:lpstr>
      <vt:lpstr>'停車位概況－路邊電動車專用停車位(113年第1季)'!Print_Area</vt:lpstr>
      <vt:lpstr>'停車位概況－路邊電動車專用停車位(113年第2季)'!Print_Area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'資源回收成果統計(112年12月)'!Print_Area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辦理調解業務概況!Print_Area</vt:lpstr>
      <vt:lpstr>辦理調解業務概況.!Print_Area</vt:lpstr>
      <vt:lpstr>環保人員概況表一!Print_Area</vt:lpstr>
      <vt:lpstr>環保人員概況表二!Print_Area</vt:lpstr>
      <vt:lpstr>環保人員概況表三!Print_Area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2024-07-17T05:19:45Z</cp:lastPrinted>
  <dcterms:created xsi:type="dcterms:W3CDTF">2013-06-27T07:16:06Z</dcterms:created>
  <dcterms:modified xsi:type="dcterms:W3CDTF">2024-07-17T06:44:10Z</dcterms:modified>
  <cp:contentStatus/>
</cp:coreProperties>
</file>